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D:\Projekty\2021_Žamberk - chodník\Rekonstrukce chodníků - Žamberk PDPS - ul. Draha\Rozpočet + soupis prací\"/>
    </mc:Choice>
  </mc:AlternateContent>
  <bookViews>
    <workbookView xWindow="240" yWindow="120" windowWidth="14940" windowHeight="9225"/>
  </bookViews>
  <sheets>
    <sheet name="Souhrn" sheetId="1" r:id="rId1"/>
    <sheet name="0 - SO001.1" sheetId="2" r:id="rId2"/>
    <sheet name="1 - SO001.3" sheetId="3" r:id="rId3"/>
    <sheet name="2 - SO102.1" sheetId="4" r:id="rId4"/>
    <sheet name="3 - SO102.2" sheetId="5" r:id="rId5"/>
    <sheet name="4 - SO102.3" sheetId="6" r:id="rId6"/>
    <sheet name="5 - 402" sheetId="7" r:id="rId7"/>
  </sheets>
  <definedNames>
    <definedName name="_xlnm.Print_Area" localSheetId="0">Souhrn!$A$1:$G$30</definedName>
    <definedName name="_xlnm.Print_Titles" localSheetId="0">Souhrn!$17:$19</definedName>
    <definedName name="_xlnm.Print_Area" localSheetId="1">'0 - SO001.1'!$A$1:$M$47</definedName>
    <definedName name="_xlnm.Print_Titles" localSheetId="1">'0 - SO001.1'!$22:$24</definedName>
    <definedName name="_xlnm.Print_Area" localSheetId="2">'1 - SO001.3'!$A$1:$M$63</definedName>
    <definedName name="_xlnm.Print_Titles" localSheetId="2">'1 - SO001.3'!$22:$24</definedName>
    <definedName name="_xlnm.Print_Area" localSheetId="3">'2 - SO102.1'!$A$1:$M$239</definedName>
    <definedName name="_xlnm.Print_Titles" localSheetId="3">'2 - SO102.1'!$26:$28</definedName>
    <definedName name="_xlnm.Print_Area" localSheetId="4">'3 - SO102.2'!$A$1:$M$135</definedName>
    <definedName name="_xlnm.Print_Titles" localSheetId="4">'3 - SO102.2'!$26:$28</definedName>
    <definedName name="_xlnm.Print_Area" localSheetId="5">'4 - SO102.3'!$A$1:$M$47</definedName>
    <definedName name="_xlnm.Print_Titles" localSheetId="5">'4 - SO102.3'!$22:$24</definedName>
    <definedName name="_xlnm.Print_Area" localSheetId="6">'5 - 402'!$A$1:$M$47</definedName>
    <definedName name="_xlnm.Print_Titles" localSheetId="6">'5 - 402'!$22:$24</definedName>
  </definedNames>
  <calcPr/>
</workbook>
</file>

<file path=xl/calcChain.xml><?xml version="1.0" encoding="utf-8"?>
<calcChain xmlns="http://schemas.openxmlformats.org/spreadsheetml/2006/main">
  <c i="7" l="1" r="R26"/>
  <c r="R30"/>
  <c r="Q26"/>
  <c r="Q30"/>
  <c r="I26"/>
  <c r="J26"/>
  <c r="H30"/>
  <c r="A13"/>
  <c i="6" r="R26"/>
  <c r="R30"/>
  <c r="Q26"/>
  <c r="Q30"/>
  <c r="I26"/>
  <c r="J26"/>
  <c r="L26"/>
  <c r="L31"/>
  <c r="J11"/>
  <c i="1" r="F24"/>
  <c i="6" r="A13"/>
  <c i="5" r="R114"/>
  <c r="I114"/>
  <c r="J114"/>
  <c r="L114"/>
  <c r="R110"/>
  <c r="I110"/>
  <c r="Q110"/>
  <c r="R106"/>
  <c r="I106"/>
  <c r="Q106"/>
  <c r="R102"/>
  <c r="R118"/>
  <c r="I102"/>
  <c r="Q102"/>
  <c r="R95"/>
  <c r="I95"/>
  <c r="Q95"/>
  <c r="R91"/>
  <c r="I91"/>
  <c r="Q91"/>
  <c r="R87"/>
  <c r="R99"/>
  <c r="I87"/>
  <c r="Q87"/>
  <c r="Q99"/>
  <c r="R80"/>
  <c r="I80"/>
  <c r="Q80"/>
  <c r="R76"/>
  <c r="I76"/>
  <c r="Q76"/>
  <c r="R72"/>
  <c r="I72"/>
  <c r="Q72"/>
  <c r="R68"/>
  <c r="I68"/>
  <c r="Q68"/>
  <c r="R64"/>
  <c r="I64"/>
  <c r="Q64"/>
  <c r="R60"/>
  <c r="I60"/>
  <c r="Q60"/>
  <c r="R56"/>
  <c r="I56"/>
  <c r="Q56"/>
  <c r="R52"/>
  <c r="I52"/>
  <c r="Q52"/>
  <c r="R48"/>
  <c r="R84"/>
  <c r="I48"/>
  <c r="Q48"/>
  <c r="Q84"/>
  <c r="R41"/>
  <c r="I41"/>
  <c r="Q41"/>
  <c r="R37"/>
  <c r="R45"/>
  <c r="I37"/>
  <c r="Q37"/>
  <c r="Q45"/>
  <c r="R30"/>
  <c r="R34"/>
  <c r="I30"/>
  <c r="Q30"/>
  <c r="Q34"/>
  <c r="A13"/>
  <c i="4" r="R218"/>
  <c r="I218"/>
  <c r="Q218"/>
  <c r="R214"/>
  <c r="I214"/>
  <c r="Q214"/>
  <c r="R210"/>
  <c r="I210"/>
  <c r="Q210"/>
  <c r="R206"/>
  <c r="I206"/>
  <c r="Q206"/>
  <c r="R202"/>
  <c r="I202"/>
  <c r="Q202"/>
  <c r="R198"/>
  <c r="I198"/>
  <c r="Q198"/>
  <c r="R194"/>
  <c r="I194"/>
  <c r="Q194"/>
  <c r="R190"/>
  <c r="I190"/>
  <c r="Q190"/>
  <c r="R186"/>
  <c r="I186"/>
  <c r="Q186"/>
  <c r="R182"/>
  <c r="I182"/>
  <c r="Q182"/>
  <c r="R178"/>
  <c r="I178"/>
  <c r="Q178"/>
  <c r="R174"/>
  <c r="I174"/>
  <c r="Q174"/>
  <c r="R170"/>
  <c r="I170"/>
  <c r="Q170"/>
  <c r="R166"/>
  <c r="R222"/>
  <c r="I166"/>
  <c r="Q166"/>
  <c r="Q222"/>
  <c r="R159"/>
  <c r="I159"/>
  <c r="Q159"/>
  <c r="R155"/>
  <c r="I155"/>
  <c r="Q155"/>
  <c r="R151"/>
  <c r="I151"/>
  <c r="Q151"/>
  <c r="R147"/>
  <c r="I147"/>
  <c r="Q147"/>
  <c r="R143"/>
  <c r="I143"/>
  <c r="Q143"/>
  <c r="R139"/>
  <c r="I139"/>
  <c r="Q139"/>
  <c r="R135"/>
  <c r="I135"/>
  <c r="Q135"/>
  <c r="R131"/>
  <c r="I131"/>
  <c r="Q131"/>
  <c r="R127"/>
  <c r="R163"/>
  <c r="I127"/>
  <c r="Q127"/>
  <c r="Q163"/>
  <c r="R120"/>
  <c r="R124"/>
  <c r="I120"/>
  <c r="Q120"/>
  <c r="Q124"/>
  <c r="R113"/>
  <c r="I113"/>
  <c r="Q113"/>
  <c r="R109"/>
  <c r="I109"/>
  <c r="Q109"/>
  <c r="R105"/>
  <c r="I105"/>
  <c r="Q105"/>
  <c r="R101"/>
  <c r="I101"/>
  <c r="Q101"/>
  <c r="R97"/>
  <c r="I97"/>
  <c r="J97"/>
  <c r="L97"/>
  <c r="R93"/>
  <c r="I93"/>
  <c r="Q93"/>
  <c r="R89"/>
  <c r="I89"/>
  <c r="Q89"/>
  <c r="R85"/>
  <c r="I85"/>
  <c r="Q85"/>
  <c r="R81"/>
  <c r="I81"/>
  <c r="Q81"/>
  <c r="R77"/>
  <c r="I77"/>
  <c r="Q77"/>
  <c r="R73"/>
  <c r="I73"/>
  <c r="Q73"/>
  <c r="R69"/>
  <c r="I69"/>
  <c r="Q69"/>
  <c r="R65"/>
  <c r="I65"/>
  <c r="Q65"/>
  <c r="R61"/>
  <c r="I61"/>
  <c r="Q61"/>
  <c r="R57"/>
  <c r="I57"/>
  <c r="Q57"/>
  <c r="R53"/>
  <c r="I53"/>
  <c r="Q53"/>
  <c r="R49"/>
  <c r="I49"/>
  <c r="Q49"/>
  <c r="R45"/>
  <c r="R117"/>
  <c r="I45"/>
  <c r="Q45"/>
  <c r="R38"/>
  <c r="I38"/>
  <c r="Q38"/>
  <c r="R34"/>
  <c r="I34"/>
  <c r="Q34"/>
  <c r="R30"/>
  <c r="R42"/>
  <c r="I30"/>
  <c r="Q30"/>
  <c r="Q42"/>
  <c r="A13"/>
  <c i="3" r="R42"/>
  <c r="I42"/>
  <c r="J42"/>
  <c r="L42"/>
  <c r="R38"/>
  <c r="J38"/>
  <c r="L38"/>
  <c r="I38"/>
  <c r="Q38"/>
  <c r="R34"/>
  <c r="I34"/>
  <c r="Q34"/>
  <c r="R30"/>
  <c r="I30"/>
  <c r="Q30"/>
  <c r="R26"/>
  <c r="R46"/>
  <c r="I26"/>
  <c r="Q26"/>
  <c r="A13"/>
  <c i="2" r="R26"/>
  <c r="R30"/>
  <c r="I26"/>
  <c r="Q26"/>
  <c r="Q30"/>
  <c r="A13"/>
  <c i="6" l="1" r="L20"/>
  <c i="3" r="Q42"/>
  <c r="Q46"/>
  <c i="4" r="J30"/>
  <c r="J34"/>
  <c r="L34"/>
  <c r="J38"/>
  <c r="L38"/>
  <c r="J45"/>
  <c r="J49"/>
  <c r="L49"/>
  <c r="J53"/>
  <c r="L53"/>
  <c r="J57"/>
  <c r="L57"/>
  <c r="J61"/>
  <c r="L61"/>
  <c r="J69"/>
  <c r="L69"/>
  <c r="J73"/>
  <c r="L73"/>
  <c r="J81"/>
  <c r="L81"/>
  <c r="J85"/>
  <c r="L85"/>
  <c r="J89"/>
  <c r="L89"/>
  <c r="Q97"/>
  <c r="Q117"/>
  <c r="J105"/>
  <c r="L105"/>
  <c r="J113"/>
  <c r="L113"/>
  <c r="J120"/>
  <c r="L120"/>
  <c r="L125"/>
  <c r="L22"/>
  <c r="J127"/>
  <c r="J131"/>
  <c r="L131"/>
  <c r="J135"/>
  <c r="L135"/>
  <c r="J139"/>
  <c r="L139"/>
  <c r="J143"/>
  <c r="L143"/>
  <c r="J147"/>
  <c r="L147"/>
  <c r="J151"/>
  <c r="L151"/>
  <c r="J155"/>
  <c r="L155"/>
  <c r="J159"/>
  <c r="L159"/>
  <c r="J166"/>
  <c r="J170"/>
  <c r="L170"/>
  <c r="J174"/>
  <c r="L174"/>
  <c r="J178"/>
  <c r="L178"/>
  <c r="J182"/>
  <c r="L182"/>
  <c r="J186"/>
  <c r="L186"/>
  <c r="J190"/>
  <c r="L190"/>
  <c r="J194"/>
  <c r="L194"/>
  <c r="J198"/>
  <c r="L198"/>
  <c r="J202"/>
  <c r="L202"/>
  <c r="J206"/>
  <c r="L206"/>
  <c r="J210"/>
  <c r="L210"/>
  <c r="J214"/>
  <c r="L214"/>
  <c r="J218"/>
  <c r="L218"/>
  <c i="5" r="Q114"/>
  <c r="Q118"/>
  <c i="6" r="H30"/>
  <c r="L30"/>
  <c r="J30"/>
  <c r="R11"/>
  <c r="H31"/>
  <c r="J10"/>
  <c i="1" r="D24"/>
  <c i="7" r="L26"/>
  <c r="L31"/>
  <c r="L20"/>
  <c r="H31"/>
  <c r="K20"/>
  <c r="Q11"/>
  <c i="4" r="J65"/>
  <c r="L65"/>
  <c r="J77"/>
  <c r="L77"/>
  <c r="J93"/>
  <c r="L93"/>
  <c r="J101"/>
  <c r="L101"/>
  <c r="J109"/>
  <c r="L109"/>
  <c i="5" r="J102"/>
  <c r="H119"/>
  <c r="K24"/>
  <c r="J106"/>
  <c r="L106"/>
  <c r="J110"/>
  <c r="L110"/>
  <c i="2" r="J26"/>
  <c r="H31"/>
  <c r="K20"/>
  <c r="Q11"/>
  <c i="3" r="J26"/>
  <c r="J30"/>
  <c r="L30"/>
  <c r="J34"/>
  <c r="L34"/>
  <c i="5" r="J30"/>
  <c r="H35"/>
  <c r="K20"/>
  <c r="J37"/>
  <c r="J41"/>
  <c r="L41"/>
  <c r="J48"/>
  <c r="J52"/>
  <c r="L52"/>
  <c r="J56"/>
  <c r="L56"/>
  <c r="J60"/>
  <c r="L60"/>
  <c r="J64"/>
  <c r="L64"/>
  <c r="J68"/>
  <c r="L68"/>
  <c r="J72"/>
  <c r="L72"/>
  <c r="J76"/>
  <c r="L76"/>
  <c r="J80"/>
  <c r="L80"/>
  <c r="J87"/>
  <c r="J91"/>
  <c r="L91"/>
  <c r="J95"/>
  <c r="L95"/>
  <c i="3" l="1" r="H47"/>
  <c r="K20"/>
  <c r="Q11"/>
  <c i="5" r="H85"/>
  <c r="K22"/>
  <c i="4" r="H164"/>
  <c r="K23"/>
  <c i="5" r="H100"/>
  <c r="K23"/>
  <c r="H46"/>
  <c r="K21"/>
  <c i="4" r="H223"/>
  <c r="K24"/>
  <c r="H43"/>
  <c r="H118"/>
  <c r="K21"/>
  <c i="6" r="S30"/>
  <c r="S20"/>
  <c r="K20"/>
  <c r="Q11"/>
  <c i="7" r="L30"/>
  <c r="J30"/>
  <c r="J31"/>
  <c i="3" r="H46"/>
  <c i="4" r="L30"/>
  <c r="L43"/>
  <c r="H42"/>
  <c r="L45"/>
  <c r="L118"/>
  <c r="L21"/>
  <c r="H117"/>
  <c r="H124"/>
  <c r="L124"/>
  <c r="J124"/>
  <c r="J125"/>
  <c r="H125"/>
  <c r="K22"/>
  <c r="L127"/>
  <c r="L164"/>
  <c r="L23"/>
  <c r="H163"/>
  <c r="L166"/>
  <c r="L223"/>
  <c r="L24"/>
  <c r="H222"/>
  <c i="5" r="J10"/>
  <c r="H118"/>
  <c i="6" r="J31"/>
  <c i="7" r="J10"/>
  <c i="1" r="D26"/>
  <c r="D25"/>
  <c i="7" r="J11"/>
  <c i="1" r="F26"/>
  <c r="F25"/>
  <c i="6" r="S11"/>
  <c i="1" r="S24"/>
  <c i="5" r="L102"/>
  <c r="L119"/>
  <c r="L24"/>
  <c i="2" r="J10"/>
  <c r="S11"/>
  <c i="1" r="S20"/>
  <c i="2" r="L26"/>
  <c r="L31"/>
  <c r="L20"/>
  <c r="H30"/>
  <c i="3" r="L26"/>
  <c r="L47"/>
  <c r="L20"/>
  <c i="5" r="L30"/>
  <c r="L35"/>
  <c r="L20"/>
  <c r="H34"/>
  <c r="L37"/>
  <c r="L46"/>
  <c r="L21"/>
  <c r="H45"/>
  <c r="L48"/>
  <c r="L85"/>
  <c r="L22"/>
  <c r="H84"/>
  <c r="L87"/>
  <c r="L100"/>
  <c r="L23"/>
  <c r="H99"/>
  <c i="4" l="1" r="J11"/>
  <c i="1" r="F22"/>
  <c i="4" r="J10"/>
  <c i="1" r="D22"/>
  <c i="5" r="Q11"/>
  <c r="S11"/>
  <c i="1" r="S23"/>
  <c i="7" r="S11"/>
  <c i="1" r="S26"/>
  <c i="7" r="S30"/>
  <c r="S20"/>
  <c i="4" r="K20"/>
  <c r="Q11"/>
  <c r="L20"/>
  <c r="S124"/>
  <c r="S22"/>
  <c r="L42"/>
  <c r="J42"/>
  <c r="J43"/>
  <c r="L117"/>
  <c r="J117"/>
  <c r="J118"/>
  <c r="L163"/>
  <c r="J163"/>
  <c r="J164"/>
  <c r="L222"/>
  <c r="J222"/>
  <c r="J223"/>
  <c i="5" r="J11"/>
  <c i="1" r="F23"/>
  <c i="5" r="L118"/>
  <c r="J118"/>
  <c r="J119"/>
  <c i="1" r="D20"/>
  <c r="D23"/>
  <c i="2" r="J11"/>
  <c i="1" r="F20"/>
  <c i="2" r="L30"/>
  <c r="J30"/>
  <c r="J31"/>
  <c i="3" r="J10"/>
  <c r="S11"/>
  <c i="1" r="S21"/>
  <c i="3" r="J11"/>
  <c i="1" r="F21"/>
  <c i="3" r="L46"/>
  <c r="J46"/>
  <c r="J47"/>
  <c i="7" r="R11"/>
  <c i="5" r="L34"/>
  <c r="J34"/>
  <c r="J35"/>
  <c r="L45"/>
  <c r="J45"/>
  <c r="J46"/>
  <c r="L84"/>
  <c r="J84"/>
  <c r="J85"/>
  <c r="L99"/>
  <c r="J99"/>
  <c r="J100"/>
  <c i="1" l="1" r="F13"/>
  <c i="2" r="S30"/>
  <c r="S20"/>
  <c i="5" r="S99"/>
  <c r="S23"/>
  <c i="4" r="R11"/>
  <c r="S11"/>
  <c i="1" r="S22"/>
  <c i="5" r="S84"/>
  <c r="S22"/>
  <c i="3" r="S46"/>
  <c r="S20"/>
  <c i="5" r="S34"/>
  <c r="S20"/>
  <c i="4" r="S222"/>
  <c r="S24"/>
  <c r="S42"/>
  <c r="S20"/>
  <c r="S117"/>
  <c r="S21"/>
  <c r="S163"/>
  <c r="S23"/>
  <c i="5" r="S118"/>
  <c r="S24"/>
  <c r="S45"/>
  <c r="S21"/>
  <c i="1" r="D21"/>
  <c r="F11"/>
  <c i="2" r="R11"/>
  <c i="3" r="R11"/>
  <c i="5" r="R11"/>
</calcChain>
</file>

<file path=xl/sharedStrings.xml><?xml version="1.0" encoding="utf-8"?>
<sst xmlns="http://schemas.openxmlformats.org/spreadsheetml/2006/main">
  <si>
    <t>SOUHRNNÝ LIST STAVBY</t>
  </si>
  <si>
    <t>STAVBA</t>
  </si>
  <si>
    <t>A-085-2 - Rekonstrukce chodníků - ul. Tyršova a Draha, Žamberk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</si>
  <si>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</si>
  <si>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</si>
  <si>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</si>
  <si>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</si>
  <si>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</si>
  <si>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</si>
  <si>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</si>
  <si>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</si>
  <si>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</si>
  <si>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</si>
  <si>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</si>
  <si>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</si>
  <si>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</si>
  <si>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</si>
  <si>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</si>
  <si>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SO001.1</t>
  </si>
  <si>
    <t>Vedlejší a ostatní náklady - Přímé výdaje na hlavní část projektu</t>
  </si>
  <si>
    <t>SO001.3</t>
  </si>
  <si>
    <t>Vedlejší a ostatní náklady - Nepřímé výdaje</t>
  </si>
  <si>
    <t>SO102.1</t>
  </si>
  <si>
    <t>Chodník ul. Draha - Přímé výdaje na hlavní část projektu</t>
  </si>
  <si>
    <t>SO102.2</t>
  </si>
  <si>
    <t xml:space="preserve">Chodník ul. Draha - Přímé výdaje na doprovodnou část projektu </t>
  </si>
  <si>
    <t>SO102.3</t>
  </si>
  <si>
    <t>Chodník ul. Draha - Nepřímé výdaje</t>
  </si>
  <si>
    <t>SO402.1</t>
  </si>
  <si>
    <t>Veřejné osvětlení ul. Draha - Přímé výdaje na hlavní část projektu</t>
  </si>
  <si>
    <t xml:space="preserve">   └ 402 ꜛ</t>
  </si>
  <si>
    <t>veřejné osvětlení ul. Draha</t>
  </si>
  <si>
    <t>SOUPIS PRACÍ</t>
  </si>
  <si>
    <t xml:space="preserve">Objekt: </t>
  </si>
  <si>
    <t xml:space="preserve">Celková cena (bez DPH): </t>
  </si>
  <si>
    <t>SO001.1 - Vedlejší a ostatní náklady - Přímé výdaje na hlavní část projektu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</si>
  <si>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</si>
  <si>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</si>
  <si>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</si>
  <si>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</si>
  <si>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</si>
  <si>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</si>
  <si>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</si>
  <si>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</si>
  <si>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</si>
  <si>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</si>
  <si>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</si>
  <si>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</si>
  <si>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</si>
  <si>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</si>
  <si>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02911</t>
  </si>
  <si>
    <t>OSTATNÍ POŽADAVKY - GEODETICKÉ ZAMĚŘENÍ</t>
  </si>
  <si>
    <t>HM</t>
  </si>
  <si>
    <t>doplňující popis</t>
  </si>
  <si>
    <t>Vytyčení stavby dle projektové dokumentace a pomocné geodetické práce během výstavby</t>
  </si>
  <si>
    <t>výměra</t>
  </si>
  <si>
    <t>dle staničení opravy silnice:_x000d_
km (1000,9-453,0)/100 = 5,479000 =&gt; A</t>
  </si>
  <si>
    <t>cenová soustava</t>
  </si>
  <si>
    <t>OTSKP 2023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</si>
  <si>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</si>
  <si>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</si>
  <si>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</si>
  <si>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</si>
  <si>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</si>
  <si>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</si>
  <si>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SO001.3 - Vedlejší a ostatní náklady - Nepřímé výdaje</t>
  </si>
  <si>
    <t>Všeobecné konstrukce a práce</t>
  </si>
  <si>
    <t>0 - Všeobecné konstrukce a práce</t>
  </si>
  <si>
    <t>Zaměření skutečného provedení stavby_x000d_
geometrický plán</t>
  </si>
  <si>
    <t>02944</t>
  </si>
  <si>
    <t>OSTAT POŽADAVKY - DOKUMENTACE SKUTEČ PROVEDENÍ V DIGIT FORMĚ</t>
  </si>
  <si>
    <t>KPL</t>
  </si>
  <si>
    <t>Vypracování projektové dokumentace skutečného provedení stavby 2 x v tištěné podobě a 1 x na CD/DVD</t>
  </si>
  <si>
    <t>1,00 = 1,000000 =&gt; A</t>
  </si>
  <si>
    <t>02946</t>
  </si>
  <si>
    <t>OSTAT POŽADAVKY - FOTODOKUMENTACE</t>
  </si>
  <si>
    <t>2 x v digitálním formátu</t>
  </si>
  <si>
    <t>02950</t>
  </si>
  <si>
    <t>OSTATNÍ POŽADAVKY - POSUDKY, KONTROLY, REVIZNÍ ZPRÁVY</t>
  </si>
  <si>
    <t>Pasport přilehlých nemovitostí - pozemky i budovy - před a po stavbě.
Pro dokazování dotčení / nedotčení stavbou.</t>
  </si>
  <si>
    <t>02991</t>
  </si>
  <si>
    <t>OSTATNÍ POŽADAVKY - INFORMAČNÍ TABULE</t>
  </si>
  <si>
    <t>KUS</t>
  </si>
  <si>
    <t>označení stavby, dle požadavků stavebního zákona a investora_x000d_
vč. potřebného přemísťování</t>
  </si>
  <si>
    <t>4 = 4,000000 =&gt; A</t>
  </si>
  <si>
    <t>SO102.1 - Chodník ul. Draha - Přímé výdaje na hlavní část projektu</t>
  </si>
  <si>
    <t>zemní práce</t>
  </si>
  <si>
    <t>základy</t>
  </si>
  <si>
    <t>komunikace</t>
  </si>
  <si>
    <t>ostatní práce</t>
  </si>
  <si>
    <t>014102</t>
  </si>
  <si>
    <t>POPLATKY ZA SKLÁDKU</t>
  </si>
  <si>
    <t>T</t>
  </si>
  <si>
    <t>K BUDOUCÍMU POUŽITÍ. POPLATEK ZA RECYKLACI</t>
  </si>
  <si>
    <t>dle pol. 11130: 251,820*0,1*1,9 = 47,845800 =&gt; A _x000d_
z pol. 11343: (7,614+18,41)*0,2*1,9 = 9,889120 =&gt; B _x000d_
dle pol. 11332: (84,408*0,1+58,160*0,15+25,405*0,25)*1,9 = 44,680495 =&gt; C _x000d_
z pol. 11348: (2,114*0,2+1098,014*0,19)*1,9 = 397,186374 =&gt; D _x000d_
dle pol. 11354: 576,333*0,2*0,13*2,3 = 34,464713 =&gt; E _x000d_
z pol. 12273: 5,000*1,9 = 9,500000 =&gt; F _x000d_
A+B+C+D+E+F = 543,566502 =&gt; G</t>
  </si>
  <si>
    <t>014112</t>
  </si>
  <si>
    <t>POPLATKY ZA SKLÁDKU TYP S-IO (INERTNÍ ODPAD)</t>
  </si>
  <si>
    <t>dle pol. 11314: 1,285*0,15*2,3 = 0,443325 =&gt; A _x000d_
z pol. 11348: (2,114*0,05+1098,014*0,06)*2,3 = 151,769042 =&gt; B _x000d_
dle pol. 11351: 305,138*0,0215 = 6,560467 =&gt; C _x000d_
dle pol. 96611: 2,769*2,3 = 6,368700 =&gt; D _x000d_
dle pol. 96687: 4*0,35 = 1,400000 =&gt; E _x000d_
A+B+C+D+E = 166,541534 =&gt; F</t>
  </si>
  <si>
    <t>014122</t>
  </si>
  <si>
    <t>POPLATKY ZA SKLÁDKU TYP S-OO (OSTATNÍ ODPAD)</t>
  </si>
  <si>
    <t>dle pol. 11372: 11,349*2,4 = 27,237600 =&gt; A _x000d_
dle pol. 11333: 7,128*2,4 = 17,107200 =&gt; B _x000d_
dle pol. 11343: (7,614+18,41)*0,05*2,4 = 3,122880 =&gt; C _x000d_
A+B+C = 47,467680 =&gt; D</t>
  </si>
  <si>
    <t>1 - zemní práce</t>
  </si>
  <si>
    <t>11130</t>
  </si>
  <si>
    <t>SEJMUTÍ DRNU</t>
  </si>
  <si>
    <t>M2</t>
  </si>
  <si>
    <t>sejmutí drnu v tl. 100mm</t>
  </si>
  <si>
    <t>generováno SW: 251,820 = 251,820000 =&gt; A</t>
  </si>
  <si>
    <t>11314</t>
  </si>
  <si>
    <t>ODSTRANĚNÍ KRYTU ZPEVNĚNÝCH PLOCH S CEMENTOVÝM POJIVEM</t>
  </si>
  <si>
    <t>M3</t>
  </si>
  <si>
    <t>odstranění betonového zpevnění</t>
  </si>
  <si>
    <t>1,285*0,15 = 0,192750 =&gt; A</t>
  </si>
  <si>
    <t>11332</t>
  </si>
  <si>
    <t>ODSTRANĚNÍ PODKLADŮ ZPEVNĚNÝCH PLOCH Z KAMENIVA NESTMELENÉHO</t>
  </si>
  <si>
    <t>odstranění nestmelených vrstev vozovky silnice v tl. 100 a 150mm_x000d_
odstranění ploch z kačírku tl.250mm</t>
  </si>
  <si>
    <t>silnice dle pol. 11372: 84,408*0,1+58,160*0,15 = 17,164800 =&gt; A _x000d_
kačírek: 25,405*0,25 = 6,351250 =&gt; B _x000d_
A+B = 23,516050 =&gt; C</t>
  </si>
  <si>
    <t>11333</t>
  </si>
  <si>
    <t>ODSTRANĚNÍ PODKLADU ZPEVNĚNÝCH PLOCH S ASFALT POJIVEM</t>
  </si>
  <si>
    <t>K BUDOUCÍMU POUŽITÍ. POPLATEK ZA RECYKLACI_x000d_
Vrstva PM zařazená do ZAS-T1</t>
  </si>
  <si>
    <t>generováno SW: (84,408+58,160)*0,05 = 7,128400 =&gt; A</t>
  </si>
  <si>
    <t>11343</t>
  </si>
  <si>
    <t>ODSTRAN KRYTU ZPEVNĚNÝCH PLOCH S ASFALT POJIVEM VČET PODKLADU</t>
  </si>
  <si>
    <t>odstranění asfaltobetonového krytu chodníku a sjezdů včetně nestmeleného podkladu do hl. 250mm</t>
  </si>
  <si>
    <t>chodník: 7,614*0,25 = 1,903500 =&gt; A _x000d_
sjezdy: 18,410*0,25 = 4,602500 =&gt; B</t>
  </si>
  <si>
    <t>11348</t>
  </si>
  <si>
    <t>ODSTRANĚNÍ KRYTU ZPEVNĚNÝCH PLOCH Z DLAŽDIC VČETNĚ PODKLADU</t>
  </si>
  <si>
    <t>odstranění konstrukce chodníků do hl. 250mm_x000d_
odstranění dlážděných sjezdů do hl. 250mm</t>
  </si>
  <si>
    <t>sjezd dlažba 30x30cm: 2,114*0,25 = 0,528500 =&gt; A _x000d_
chodník zámková dlažba: 1098,014*0,25 = 274,503500 =&gt; B _x000d_
A+B = 275,032000 =&gt; C</t>
  </si>
  <si>
    <t>11351</t>
  </si>
  <si>
    <t>ODSTRANĚNÍ ZÁHONOVÝCH OBRUBNÍKŮ</t>
  </si>
  <si>
    <t>M</t>
  </si>
  <si>
    <t>17,291+32,806+1,899+109,882+1,398+1,715+1,689+9,364+33,678+13,85+21,413+4,832+42,177+13,144 = 305,138000 =&gt; A</t>
  </si>
  <si>
    <t>11354</t>
  </si>
  <si>
    <t>ODSTRANĚNÍ OBRUB Z KRAJNÍKŮ</t>
  </si>
  <si>
    <t>žulový krajník KS</t>
  </si>
  <si>
    <t>117,118+102,865+5,283+88,397+67,364+32,416+8,811+41,714+18,058+92,362+1,945 = 576,333000 =&gt; A</t>
  </si>
  <si>
    <t>11372</t>
  </si>
  <si>
    <t>FRÉZOVÁNÍ ZPEVNĚNÝCH PLOCH ASFALTOVÝCH</t>
  </si>
  <si>
    <t>vozovka silnice v tl. 11cm: 84,408*0,1 = 8,440800 =&gt; A _x000d_
vozovka silnice v tl. 5cm: 58,160*0,05 = 2,908000 =&gt; B _x000d_
A+B = 11,348800 =&gt; C</t>
  </si>
  <si>
    <t>113764</t>
  </si>
  <si>
    <t>FRÉZOVÁNÍ DRÁŽKY PRŮŘEZU DO 400MM2 V ASFALTOVÉ VOZOVCE</t>
  </si>
  <si>
    <t>řezání krytu asf. chodníku a asf. sjezdů</t>
  </si>
  <si>
    <t>0,583+5,756+4,3317 = 10,670700 =&gt; A</t>
  </si>
  <si>
    <t>12273</t>
  </si>
  <si>
    <t>ODKOPÁVKY A PROKOPÁVKY OBECNÉ TŘ. I</t>
  </si>
  <si>
    <t>odvoz na dočasnou skládku 90,900m3. Přebytek na skládku k budoucímu použití 5,000m3</t>
  </si>
  <si>
    <t>95,900 = 95,900000 =&gt; A</t>
  </si>
  <si>
    <t>12573</t>
  </si>
  <si>
    <t>VYKOPÁVKY ZE ZEMNÍKŮ A SKLÁDEK TŘ. I</t>
  </si>
  <si>
    <t>zemina z dočasné skládky užitá pro násyp</t>
  </si>
  <si>
    <t>z pol. 171102: 90,900 = 90,900000 =&gt; A</t>
  </si>
  <si>
    <t>171102</t>
  </si>
  <si>
    <t>ULOŽENÍ SYPANINY DO NÁSYPŮ SE ZHUTNĚNÍM NA 96% PS</t>
  </si>
  <si>
    <t>90,900 = 90,900000 =&gt; A</t>
  </si>
  <si>
    <t>17120</t>
  </si>
  <si>
    <t>ULOŽENÍ SYPANINY DO NÁSYPŮ A NA SKLÁDKY BEZ ZHUTNĚNÍ</t>
  </si>
  <si>
    <t>uložení na dočasnou sládku 90,900m3. Uložení k budoucímu použití 5,000m3</t>
  </si>
  <si>
    <t>dle pol. 12273: 95,900 = 95,900000 =&gt; A</t>
  </si>
  <si>
    <t>18110</t>
  </si>
  <si>
    <t>ÚPRAVA PLÁNĚ SE ZHUTNĚNÍM V HORNINĚ TŘ. I</t>
  </si>
  <si>
    <t>generováno SW: 1274,637+155,475 = 1430,112000 =&gt; A _x000d_
plochy SO 102.2: 48,607+9,115 = 57,722000 =&gt; B _x000d_
A-B = 1372,390000 =&gt; C</t>
  </si>
  <si>
    <t>18214</t>
  </si>
  <si>
    <t>ÚPRAVA POVRCHŮ SROVNÁNÍM ÚZEMÍ V TL DO 0,25M</t>
  </si>
  <si>
    <t>terénní úpravy</t>
  </si>
  <si>
    <t>generováno SW: 116,151 = 116,151000 =&gt; A</t>
  </si>
  <si>
    <t>18241</t>
  </si>
  <si>
    <t>ZALOŽENÍ TRÁVNÍKU RUČNÍM VÝSEVEM</t>
  </si>
  <si>
    <t xml:space="preserve">dle  pol. 18214: 116,151 = 116,151000 =&gt; A</t>
  </si>
  <si>
    <t>18247</t>
  </si>
  <si>
    <t>OŠETŘOVÁNÍ TRÁVNÍKU</t>
  </si>
  <si>
    <t>dle pol. 18214: 116,151 = 116,151000 =&gt; A</t>
  </si>
  <si>
    <t>2 - základy</t>
  </si>
  <si>
    <t>28999</t>
  </si>
  <si>
    <t>OPLÁŠTĚNÍ (ZPEVNĚNÍ) Z FÓLIE</t>
  </si>
  <si>
    <t>Nopová folie</t>
  </si>
  <si>
    <t>0,25*(12,506+47,424+34,564+6,131+8,242+1,18+1,6+38,541+43,48+6,729+17,567+10,838+2,435+4,757+14,387+6,739+7,255) = 66,093750 =&gt; A</t>
  </si>
  <si>
    <t>5 - komunikace</t>
  </si>
  <si>
    <t>562101</t>
  </si>
  <si>
    <t>VOZOVKOVÉ VRSTVY Z MATERIÁLŮ STABIL CEMENTEM TŘ I</t>
  </si>
  <si>
    <t>Konstrukce 2 - sjezdy_x000d_
SC c8/10 tl. 120mm</t>
  </si>
  <si>
    <t>generováno SW: 277,529*0,12 = 33,303480 =&gt; A _x000d_
plochy SO 102.2: 36,450*0,12 = 4,374000 =&gt; B _x000d_
A-B = 28,929480 =&gt; C</t>
  </si>
  <si>
    <t>56330</t>
  </si>
  <si>
    <t>VOZOVKOVÉ VRSTVY ZE ŠTĚRKODRTI</t>
  </si>
  <si>
    <t>konstrukce 1 v tl. 150mm_x000d_
Konstrukce 2 v tl. 150mm</t>
  </si>
  <si>
    <t>kce 1: (1271,024-277,529)*0,15 = 149,024250 =&gt; A _x000d_
kce 1 v rámci SO 102.2: 12,157*0,15 = 1,823550 =&gt; B _x000d_
kce 2: 277,529*0,15 = 41,629350 =&gt; C _x000d_
kce 2 v rámci SO 102.2: 36,45*0,15 = 5,467500 =&gt; D _x000d_
A-B+C-D = 183,362550 =&gt; E</t>
  </si>
  <si>
    <t>kačírek tl. 200mm</t>
  </si>
  <si>
    <t>82,756*0,2 = 16,551200 =&gt; A</t>
  </si>
  <si>
    <t>582611</t>
  </si>
  <si>
    <t>KRYTY Z BETON DLAŽDIC SE ZÁMKEM ŠEDÝCH TL 60MM DO LOŽE Z KAM</t>
  </si>
  <si>
    <t>zámková dlažba šedá tl. 60mm, do lože z DK 4/8 tl. 40mm_x000d_
chodník kce 1</t>
  </si>
  <si>
    <t>generováno SW: 956,167 = 956,167000 =&gt; A _x000d_
plocha v rámci SO 102.2: 12,157 = 12,157000 =&gt; B _x000d_
A-B = 944,010000 =&gt; C</t>
  </si>
  <si>
    <t>582612</t>
  </si>
  <si>
    <t>KRYTY Z BETON DLAŽDIC SE ZÁMKEM ŠEDÝCH TL 80MM DO LOŽE Z KAM</t>
  </si>
  <si>
    <t>zámková dlažba šedá tl. 80mm, do lože Dk 4/8 tl. 40mm</t>
  </si>
  <si>
    <t>generováno SW: 216,097 = 216,097000 =&gt; A _x000d_
plocha v rámci SO 102.2: 36,450 = 36,450000 =&gt; B _x000d_
A-B = 179,647000 =&gt; C</t>
  </si>
  <si>
    <t>582614</t>
  </si>
  <si>
    <t>KRYTY Z BETON DLAŽDIC SE ZÁMKEM BAREV TL 60MM DO LOŽE Z KAM</t>
  </si>
  <si>
    <t>zámková dlažba červená tl. 60mm, hladká, do lože DK 4/8 tl. 40mm_x000d_
kontrastní pás nástupních hran</t>
  </si>
  <si>
    <t>0,3*12*2 = 7,200000 =&gt; A</t>
  </si>
  <si>
    <t>582618</t>
  </si>
  <si>
    <t>KRYTY Z BETON DLAŽDIC SE ZÁMKEM ŠEDÝCH RELIÉF TL 80MM DO LOŽE Z KAM</t>
  </si>
  <si>
    <t>betonová dlažba šedá s hmatovou úpravou - drážky (TN TZÚS 12.03.04) do lože DK 4/8 tl. 40mm_x000d_
umělá vodící linie</t>
  </si>
  <si>
    <t>13,4*0,4 = 5,360000 =&gt; A</t>
  </si>
  <si>
    <t>58261A</t>
  </si>
  <si>
    <t>KRYTY Z BETON DLAŽDIC SE ZÁMKEM BAREV RELIÉF TL 60MM DO LOŽE Z KAM</t>
  </si>
  <si>
    <t>zámková dlažba červená s hmatovou úpravou splňující TN TZÚS 12.03.04 tl. 60mm, do lože DK 4/8 tl. 40mm_x000d_
varovné a signální pásy mimo pásů v místech sjezdů</t>
  </si>
  <si>
    <t>generováno SW: 12,137 = 12,137000 =&gt; A</t>
  </si>
  <si>
    <t>58261B</t>
  </si>
  <si>
    <t>KRYTY Z BETON DLAŽDIC SE ZÁMKEM BAREV RELIÉF TL 80MM DO LOŽE Z KAM</t>
  </si>
  <si>
    <t>zámková dlažba červená s hmatovou úpravou (TN TZÚS 12.03.04) do lože DK 4/8 tl. 40mm_x000d_
varovné pásy v místech sjezdů</t>
  </si>
  <si>
    <t>generováno SW: 79,522 = 79,522000 =&gt; A</t>
  </si>
  <si>
    <t>9 - ostatní práce</t>
  </si>
  <si>
    <t>9111A1</t>
  </si>
  <si>
    <t>ZÁBRADLÍ SILNIČNÍ S VODOR MADLY - DODÁVKA A MONTÁŽ</t>
  </si>
  <si>
    <t>1,5 = 1,500000 =&gt; A</t>
  </si>
  <si>
    <t>9111A3</t>
  </si>
  <si>
    <t>ZÁBRADLÍ SILNIČNÍ S VODOR MADLY - DEMONTÁŽ S PŘESUNEM</t>
  </si>
  <si>
    <t>včetně odvozu k recyklaci</t>
  </si>
  <si>
    <t>1,3 = 1,300000 =&gt; A</t>
  </si>
  <si>
    <t>914131</t>
  </si>
  <si>
    <t>DOPRAVNÍ ZNAČKY ZÁKLADNÍ VELIKOSTI OCELOVÉ FÓLIE TŘ 2 - DODÁVKA A MONTÁŽ</t>
  </si>
  <si>
    <t>SDZ IJ4b</t>
  </si>
  <si>
    <t>2 = 2,000000 =&gt; A</t>
  </si>
  <si>
    <t>914921</t>
  </si>
  <si>
    <t>SLOUPKY A STOJKY DOPRAVNÍCH ZNAČEK Z OCEL TRUBEK DO PATKY - DODÁVKA A MONTÁŽ</t>
  </si>
  <si>
    <t>sloupek pro SDZ IJ4b</t>
  </si>
  <si>
    <t>914923</t>
  </si>
  <si>
    <t>R</t>
  </si>
  <si>
    <t>SLOUPKY A STOJKY DZ Z OCEL TRUBEK DO PATKY DEMONTÁŽ</t>
  </si>
  <si>
    <t>odstranění clony proti zněčištění (2x ocelový sloupek + dřevotřísková výplň)_x000d_
včetně odvodu k recyklaci</t>
  </si>
  <si>
    <t>91710</t>
  </si>
  <si>
    <t>OBRUBY Z BETONOVÝCH PALISÁD</t>
  </si>
  <si>
    <t>opěrná zeď u č.p. 321_x000d_
schodiště vstupu č.p.424</t>
  </si>
  <si>
    <t>č.p 424:_x000d_
schodiště palisáda 11x11cm dl. 40cm (91ks): (2,84+3,35+3,84)*0,11*0,4 = 0,441320 =&gt; A _x000d_
opěrná zeď palisáda armovaná kruhová průměr 200mm dl. 100cm (9ks): 1,509*0,2*1 = 0,301800 =&gt; B _x000d_
č.p. 321_x000d_
opěrná zeď palisáda armovaná kruhová průměr 200mm dl. 80cm (15ks): 2,630*0,2*0,8 = 0,420800 =&gt; C _x000d_
opěrná zeď palisáda armovaná kruhová průměr 200mm dl. 100cm (15ks): 2,630*0,2*1 = 0,526000 =&gt; D _x000d_
opěrná zeď palisáda armovaná kruhová průměr 200mm dl. 120cm (15ks): 2,630*0,2*1,2 = 0,631200 =&gt; E _x000d_
opěrná zeď palisáda armovaná kruhová průměr 200mm dl. 80cm (15ks): 2,630*0,2*1,5 = 0,789000 =&gt; F _x000d_
A+B+C+D+E+F = 3,110120 =&gt; G</t>
  </si>
  <si>
    <t>917211</t>
  </si>
  <si>
    <t>ZÁHONOVÉ OBRUBY Z BETONOVÝCH OBRUBNÍKŮ ŠÍŘ 50MM</t>
  </si>
  <si>
    <t>50/200/1000mm</t>
  </si>
  <si>
    <t>1,875+7,797+8,4+17,435+8,305+22,222+18,355+15,934+7,172+1,487+47,21+34,575+29,651+13,406+53,275+4,849+22,366+8,22+16,922+9,881+17,215+9,393+39,6 = 415,545000 =&gt; A _x000d_
výměra v rámci SO 102.2: 12,811 = 12,811000 =&gt; B _x000d_
A-B = 402,734000 =&gt; C</t>
  </si>
  <si>
    <t>917224</t>
  </si>
  <si>
    <t>SILNIČNÍ A CHODNÍKOVÉ OBRUBY Z BETONOVÝCH OBRUBNÍKŮ ŠÍŘ 150MM</t>
  </si>
  <si>
    <t>150/250/1000mm</t>
  </si>
  <si>
    <t>17,928+3,98+13,792+2,353+27,252+18,455+8,069+81,09+14,773+6,88+30,868+13,853+16+15,843+17,249+5,794+12,064+4,337+5,888+49,784+6,352+15,987+15,278+10,684+23,776+8,658+17,598+8,838+93,817 = 567,240000 =&gt; A</t>
  </si>
  <si>
    <t>snížená obruba přejízdná 150/150/1000mm</t>
  </si>
  <si>
    <t>4,5+3,5+5,5+9,136+3,5+3,589+5,236+3+4+4+4,272+4,241+5,711+3,831+4,044+6,167+5,867+5+4,403+2,702+7,777+3,4+4,2+7,854+4,514+3,5+4,5+7,54+8,206+4+4+5+4+6+4+6,148+4+4+5+4,298+3,057+3,322+4,5+7,665+3,5+4+4+4,801+7,041+4,19+3,552+6,215 = 249,979000 =&gt; A _x000d_
výměra v rámci SO 102.2: 32,408 = 32,408000 =&gt; B _x000d_
A-B = 217,571000 =&gt; C</t>
  </si>
  <si>
    <t>přechodová obruba 150/250-150/1000mm</t>
  </si>
  <si>
    <t>levá: 31 = 31,000000 =&gt; A _x000d_
pravá: 30 = 30,000000 =&gt; B _x000d_
A+B = 61,000000 =&gt; C</t>
  </si>
  <si>
    <t>91725</t>
  </si>
  <si>
    <t>NÁSTUPIŠTNÍ OBRUBNÍKY BETONOVÉ</t>
  </si>
  <si>
    <t>zastávková obruba bezbariérová, převýšení 16cm, vč. náběhových dílců</t>
  </si>
  <si>
    <t>14+14 = 28,000000 =&gt; A</t>
  </si>
  <si>
    <t>96611</t>
  </si>
  <si>
    <t>BOURÁNÍ KONSTRUKCÍ Z BETONOVÝCH DÍLCŮ</t>
  </si>
  <si>
    <t>vybourání opěrných zídek z palisád</t>
  </si>
  <si>
    <t>palisáda průměr 200mm vč. bet lože, dl. cca 80cm: (1,509+5,400+5,200)*0,2*0,8 = 1,937440 =&gt; A _x000d_
palisáda 11x11cm vč. bet. lože dl. cca 60cm: (5,829+3,184+3,588)*0,11*0,6 = 0,831666 =&gt; B _x000d_
A+B = 2,769106 =&gt; C</t>
  </si>
  <si>
    <t>96654</t>
  </si>
  <si>
    <t>ODSTRANĚNÍ ŽLABŮ Z DÍLCŮ (VČET ŠTĚRBINOVÝCH) ŠÍŘKY 250MM</t>
  </si>
  <si>
    <t>včetně odvozu k recyklaci vč. poplatku za recyklaci</t>
  </si>
  <si>
    <t>3,5 = 3,500000 =&gt; A</t>
  </si>
  <si>
    <t>96687</t>
  </si>
  <si>
    <t>VYBOURÁNÍ ULIČNÍCH VPUSTÍ KOMPLETNÍCH</t>
  </si>
  <si>
    <t xml:space="preserve">SO102.2 - Chodník ul. Draha - Přímé výdaje na doprovodnou část projektu </t>
  </si>
  <si>
    <t>potrubí</t>
  </si>
  <si>
    <t>VYBRANÉ INVESTICE_x000d_
K BUDOUCÍMU POUŽITÍ. POPLATEK ZA RECYKLACI</t>
  </si>
  <si>
    <t>dle pol. 11372E: 42,934*0,1*2,4 = 10,304160 =&gt; A</t>
  </si>
  <si>
    <t>11372E</t>
  </si>
  <si>
    <t>FRÉZOVÁNÍ ZPEVNĚNÝCH PLOCH ASFALT DROBNÝCH OPRAV A PLOŠ ROZPADŮ DO 500M2</t>
  </si>
  <si>
    <t>VYBRANÉ INVESTICE_x000d_
frézování krytů napojovaných komunikací v tl. 100mm</t>
  </si>
  <si>
    <t>generováno SW: 42,934*0,1 = 4,293400 =&gt; A</t>
  </si>
  <si>
    <t>VYBRANÉ INVESTICE_x000d_
Zaříznutí asfaltobetonového krytu v místě napojení stávajícího krytu</t>
  </si>
  <si>
    <t>4,059 = 4,059000 =&gt; A</t>
  </si>
  <si>
    <t>OSTATNÍ INVESTICE_x000d_
Konstrukce 2 - sjezdy_x000d_
SC c8/10 tl. 120mm</t>
  </si>
  <si>
    <t>4,218+3,589+3,094+1,776+4,733+1,085+4,514+3,434+2,415+4,487+3,105 = 36,450000 =&gt; A</t>
  </si>
  <si>
    <t>OSTATNÍ INVESTICE_x000d_
konstrukce 1 v tl. 150mm, ŠDb_x000d_
konstrukce 2 v tl. 150mm, ŠDb</t>
  </si>
  <si>
    <t>kce 1: (4,640+1,357+1,052+0,92+1,618+1,870+0,700)*0,15 = 1,823550 =&gt; A _x000d_
kce 2: (4,218+3,589+3,094+1,776+4,733+1,085+4,514+3,434+2,415+4,487+3,105)*0,15 = 5,467500 =&gt; B _x000d_
A+B = 7,291050 =&gt; C</t>
  </si>
  <si>
    <t>56360</t>
  </si>
  <si>
    <t>VOZOVKOVÉ VRSTVY Z RECYKLOVANÉHO MATERIÁLU</t>
  </si>
  <si>
    <t>OSTATNÍ INVESTICE_x000d_
sjezd, R-mat v tl. 200mm</t>
  </si>
  <si>
    <t>generováno SW: 3,613*0,2 = 0,722600 =&gt; A</t>
  </si>
  <si>
    <t>572213</t>
  </si>
  <si>
    <t>SPOJOVACÍ POSTŘIK Z EMULZE DO 0,5KG/M2</t>
  </si>
  <si>
    <t>VYBRANÉ INVESTICE_x000d_
napojení ul. Chelčického_x000d_
0,2kg/m2</t>
  </si>
  <si>
    <t>generováno SW: 42,934 = 42,934000 =&gt; A</t>
  </si>
  <si>
    <t>572223</t>
  </si>
  <si>
    <t>SPOJOVACÍ POSTŘIK Z EMULZE DO 1,0KG/M2</t>
  </si>
  <si>
    <t>VYBRANÉ INVESTICE_x000d_
napojení ul. Chelčického_x000d_
0,6kg/m2</t>
  </si>
  <si>
    <t>42,934 = 42,934000 =&gt; A</t>
  </si>
  <si>
    <t>574A04</t>
  </si>
  <si>
    <t>ASFALTOVÝ BETON PRO OBRUSNÉ VRSTVY ACO 11+, 11S</t>
  </si>
  <si>
    <t>VYBRANÉ INVESTICE_x000d_
ul. Chelčického_x000d_
ACO 11+ 50/70 v tl. 40mm</t>
  </si>
  <si>
    <t>42,934*0,04 = 1,717360 =&gt; A</t>
  </si>
  <si>
    <t>574C06</t>
  </si>
  <si>
    <t>ASFALTOVÝ BETON PRO LOŽNÍ VRSTVY ACL 16+, 16S</t>
  </si>
  <si>
    <t>VYBRANÉ INVESTICE_x000d_
ul. Chelčického_x000d_
ACL 16+ 50/70 v tl. 60mm</t>
  </si>
  <si>
    <t>42,934*0,06 = 2,576040 =&gt; A</t>
  </si>
  <si>
    <t>OSTATNÍ INVESTICE_x000d_
zámková dlažba šedá tl. 60mm, do lože z DK 4/8 tl. 40mm</t>
  </si>
  <si>
    <t>kce 1: 4,640+1,357+1,052+0,92+1,618+1,870+0,700 = 12,157000 =&gt; A</t>
  </si>
  <si>
    <t>OSTATNÍ INVESTICE_x000d_
zámková dlažba šedá tl. 80mm, do lože DK 4/8 tl. 40mm</t>
  </si>
  <si>
    <t>8 - potrubí</t>
  </si>
  <si>
    <t>89921</t>
  </si>
  <si>
    <t>VÝŠKOVÁ ÚPRAVA POKLOPŮ</t>
  </si>
  <si>
    <t>OSTATNÍ INVESTICE</t>
  </si>
  <si>
    <t>8 = 8,000000 =&gt; A</t>
  </si>
  <si>
    <t>89922</t>
  </si>
  <si>
    <t>VÝŠKOVÁ ÚPRAVA MŘÍŽÍ</t>
  </si>
  <si>
    <t>3 = 3,000000 =&gt; A</t>
  </si>
  <si>
    <t>89923</t>
  </si>
  <si>
    <t>VÝŠKOVÁ ÚPRAVA KRYCÍCH HRNCŮ</t>
  </si>
  <si>
    <t>9 = 9,000000 =&gt; A</t>
  </si>
  <si>
    <t>OSTATNÍ INVESTICE_x000d_
50/200/1000mm</t>
  </si>
  <si>
    <t>1,000+0,577+1,029+0,515+0,66+1,105+0,384+0,631+1,135+1,343+1,270+0,464+1,034+0,965+0,699 = 12,811000 =&gt; A</t>
  </si>
  <si>
    <t>OSTATNÍ INVESTICE_x000d_
snížená obruba přejízdná 150/150/1000mm</t>
  </si>
  <si>
    <t>4,000+3,500+5,045+5,867+4,044+5,711+4,241 = 32,408000 =&gt; A</t>
  </si>
  <si>
    <t>931324</t>
  </si>
  <si>
    <t>TĚSNĚNÍ DILATAČ SPAR ASF ZÁLIVKOU MODIFIK PRŮŘ DO 400MM2</t>
  </si>
  <si>
    <t>VYBRANÉ INVESTICE_x000d_
zalití spár v asfaltobetonovém krytu</t>
  </si>
  <si>
    <t>93767</t>
  </si>
  <si>
    <t>MOBILIÁŘ - PŘÍSTŘEŠKY PRO ZASTÁVKY VEŘEJNÉ DOPRAVY</t>
  </si>
  <si>
    <t>VYBRANÉ INVESTICE_x000d_
zastávkový přístřešek modulový bez bočnic, délka cca 4,62m_x000d_
vč. odpadkového koše,_x000d_
přesný typ dle výběru investora</t>
  </si>
  <si>
    <t>SO102.3 - Chodník ul. Draha - Nepřímé výdaje</t>
  </si>
  <si>
    <t>02720</t>
  </si>
  <si>
    <t>POMOC PRÁCE ZŘÍZ NEBO ZAJIŠŤ REGULACI A OCHRANU DOPRAVY</t>
  </si>
  <si>
    <t xml:space="preserve">POMOCNÉ PRÁCE ZŘÍZ NEBO ZAJIŠŤ REGULACI A OCHRANU DOPRAVY, KOMPLETNÍ DOPRAVNĚ INŽENÝRSKÁ OPATŘENÍ PO DOBU VÝSTAVBY, DLE PROJEKTOVÉ DOKUMENTACE, SCHVÁLENÉHO PLÁNU ZOV A VYJÁDŘENÍ POLICIE ČR A JINÝCH S TÍMTO SOUVISEJÍCÍCH VYJÁDŘENÍ. _x000d_
VČETNĚ PŘECHODNÉHO SVISLÉHO I VODOROVNÉHO DOPRAVNÍHO ZNAČENÍ, DOPRAVNÍCH ZAŘÍZENÍ, ZÁBRAN A OPLOCENÍ, DOČASNÉ PŘEMÍSTĚNÍ  AZ  APOD. (DODÁVKA, MONTÁŽ, PRONÁJEM, KONTROLA, ÚDRŽBA, PŘEMÍSŤOVÁNÍ, PŘEDZNAČOVÁNÍ, DEMONTÁŽ) .</t>
  </si>
  <si>
    <t xml:space="preserve">SOUČÁSTÍ POLOŽKY JE I ZAJIŠTĚNÍ TRVALÉ SJÍZDNOSTI KOMUNIKACÍ BĚHEM CELÉ STAVBY A ZACHOVÁNÍ DOPRAVNÍ OBSLUŽNOSTI ZEJMÉNA AUTOBUSOVÉ DOPRAVY (ZŘÍZENÍ A NÁSLEDNÉ ODSTRANĚNÍ 2 DOČASNÝCH AUTOBUSOVÝCH ZASTÁVEK). _x000d_
VČETNĚ PŘÍPADNÝCH PROVIZORNÍCH DOSYPÁVEK KRAJNIC A JEJICH NÁSLEDNÉHO ODSTRANĚNÍ, VČETNĚ DOKUMENTACE POTŘEBNÉ PRO STANOVENÍ PŘECHODNÉHO ZNAČENÍ, EVENT. ROZHODNUTÍ O ZVLÁŠTNÍM UŽÍVÁNÍ, VČETNĚ NEZBYTNÉ INŽENÝRSKÉ ČINNOSTI K ZAJIŠTĚNÍ POTŘEBNÝCH POVOLENÍ, VČETNĚ SPRÁVNÍCH POPLATKŮ._x000d_
ZAJIŠTĚNÍ PROVIZORNÍHO PŘEVEDENÍ CHODCŮ PŘES STAVBU DLE DIO  VČ ODSTRANĚNÍ. _x000d_
SOUČÁSTÍ FAKTURACE BUDE PODROBNÝ ROZPIS POUŽITÝCH ZNAČEK A ZAŘÍZENÍ V RÁMCI TÉTO POLOŽKY._x000d_
_x000d_
1 = 1,000000 =&gt; A</t>
  </si>
  <si>
    <t>402 - veřejné osvětlení ul. Draha</t>
  </si>
  <si>
    <t>Přidružená stavební výroba</t>
  </si>
  <si>
    <t>7 - Přidružená stavební výroba</t>
  </si>
  <si>
    <t>74100</t>
  </si>
  <si>
    <t>VEŘEJNÉ OSVĚTLENÍ</t>
  </si>
  <si>
    <t>SOUBOR</t>
  </si>
  <si>
    <t>ocenit dle přiloženého výkazu výměr SO 402</t>
  </si>
  <si>
    <t>1 = 1,000000 =&gt; A</t>
  </si>
  <si>
    <t>2022_OTSKP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</si>
</sst>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9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0" fillId="0" borderId="8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SUM(D20,D21,D22,D23,D24,D25)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SUM(F20,F21,F22,F23,F24,F25)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SO001.1'!J10</f>
        <v>0</v>
      </c>
      <c r="E20" s="26"/>
      <c r="F20" s="25">
        <f>('0 - SO001.1'!J11)</f>
        <v>0</v>
      </c>
      <c r="G20" s="12"/>
      <c r="H20" s="2"/>
      <c r="I20" s="2"/>
      <c r="S20" s="27">
        <f>ROUND('0 - SO001.1'!S11,4)</f>
        <v>0</v>
      </c>
    </row>
    <row r="21">
      <c r="A21" s="9"/>
      <c r="B21" s="23" t="s">
        <v>20</v>
      </c>
      <c r="C21" s="24" t="s">
        <v>21</v>
      </c>
      <c r="D21" s="25">
        <f>'1 - SO001.3'!J10</f>
        <v>0</v>
      </c>
      <c r="E21" s="26"/>
      <c r="F21" s="25">
        <f>('1 - SO001.3'!J11)</f>
        <v>0</v>
      </c>
      <c r="G21" s="12"/>
      <c r="H21" s="2"/>
      <c r="I21" s="2"/>
      <c r="S21" s="27">
        <f>ROUND('1 - SO001.3'!S11,4)</f>
        <v>0</v>
      </c>
    </row>
    <row r="22">
      <c r="A22" s="9"/>
      <c r="B22" s="23" t="s">
        <v>22</v>
      </c>
      <c r="C22" s="24" t="s">
        <v>23</v>
      </c>
      <c r="D22" s="25">
        <f>'2 - SO102.1'!J10</f>
        <v>0</v>
      </c>
      <c r="E22" s="26"/>
      <c r="F22" s="25">
        <f>('2 - SO102.1'!J11)</f>
        <v>0</v>
      </c>
      <c r="G22" s="12"/>
      <c r="H22" s="2"/>
      <c r="I22" s="2"/>
      <c r="S22" s="27">
        <f>ROUND('2 - SO102.1'!S11,4)</f>
        <v>0</v>
      </c>
    </row>
    <row r="23">
      <c r="A23" s="9"/>
      <c r="B23" s="23" t="s">
        <v>24</v>
      </c>
      <c r="C23" s="24" t="s">
        <v>25</v>
      </c>
      <c r="D23" s="25">
        <f>'3 - SO102.2'!J10</f>
        <v>0</v>
      </c>
      <c r="E23" s="26"/>
      <c r="F23" s="25">
        <f>('3 - SO102.2'!J11)</f>
        <v>0</v>
      </c>
      <c r="G23" s="12"/>
      <c r="H23" s="2"/>
      <c r="I23" s="2"/>
      <c r="S23" s="27">
        <f>ROUND('3 - SO102.2'!S11,4)</f>
        <v>0</v>
      </c>
    </row>
    <row r="24">
      <c r="A24" s="9"/>
      <c r="B24" s="23" t="s">
        <v>26</v>
      </c>
      <c r="C24" s="24" t="s">
        <v>27</v>
      </c>
      <c r="D24" s="25">
        <f>'4 - SO102.3'!J10</f>
        <v>0</v>
      </c>
      <c r="E24" s="26"/>
      <c r="F24" s="25">
        <f>('4 - SO102.3'!J11)</f>
        <v>0</v>
      </c>
      <c r="G24" s="12"/>
      <c r="H24" s="2"/>
      <c r="I24" s="2"/>
      <c r="S24" s="27">
        <f>ROUND('4 - SO102.3'!S11,4)</f>
        <v>0</v>
      </c>
    </row>
    <row r="25">
      <c r="A25" s="9"/>
      <c r="B25" s="24" t="s">
        <v>28</v>
      </c>
      <c r="C25" s="24" t="s">
        <v>29</v>
      </c>
      <c r="D25" s="25">
        <f>SUM(D26)</f>
        <v>0</v>
      </c>
      <c r="E25" s="26"/>
      <c r="F25" s="25">
        <f>SUM(F26)</f>
        <v>0</v>
      </c>
      <c r="G25" s="12"/>
      <c r="H25" s="2"/>
      <c r="I25" s="2"/>
    </row>
    <row r="26" thickBot="1" ht="13.5">
      <c r="A26" s="9"/>
      <c r="B26" s="28" t="s">
        <v>30</v>
      </c>
      <c r="C26" s="29" t="s">
        <v>31</v>
      </c>
      <c r="D26" s="30">
        <f>'5 - 402'!J10</f>
        <v>0</v>
      </c>
      <c r="E26" s="31"/>
      <c r="F26" s="30">
        <f>('5 - 402'!J11)</f>
        <v>0</v>
      </c>
      <c r="G26" s="12"/>
      <c r="H26" s="2"/>
      <c r="I26" s="2"/>
      <c r="S26" s="27">
        <f>ROUND('5 - 402'!S11,4)</f>
        <v>0</v>
      </c>
    </row>
    <row r="27">
      <c r="A27" s="13"/>
      <c r="B27" s="4"/>
      <c r="C27" s="4"/>
      <c r="D27" s="4"/>
      <c r="E27" s="4"/>
      <c r="F27" s="4"/>
      <c r="G27" s="14"/>
      <c r="H27" s="2"/>
      <c r="I27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1.1'!A11" display="'SO001.1"/>
    <hyperlink ref="B21" location="'1 - SO001.3'!A11" display="'SO001.3"/>
    <hyperlink ref="B22" location="'2 - SO102.1'!A11" display="'SO102.1"/>
    <hyperlink ref="B23" location="'3 - SO102.2'!A11" display="'SO102.2"/>
    <hyperlink ref="B24" location="'4 - SO102.3'!A11" display="'SO102.3"/>
    <hyperlink ref="B26" location="'5 - 402'!A11" display="   └ 402 ꜛ"/>
  </hyperlinks>
  <pageMargins left="0.39375" right="0.39375" top="0.5902778" bottom="0.39375" header="0.1965278" footer="0.1576389"/>
  <pageSetup paperSize="9" orientation="portrait" fitToHeight="0"/>
  <headerFooter>
    <oddFooter>&amp;LOTSKP 2017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33</v>
      </c>
      <c r="B10" s="1"/>
      <c r="C10" s="16"/>
      <c r="D10" s="1"/>
      <c r="E10" s="1"/>
      <c r="F10" s="1"/>
      <c r="G10" s="17"/>
      <c r="H10" s="1"/>
      <c r="I10" s="35" t="s">
        <v>34</v>
      </c>
      <c r="J10" s="36">
        <f>H31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35</v>
      </c>
      <c r="B11" s="1"/>
      <c r="C11" s="1"/>
      <c r="D11" s="1"/>
      <c r="E11" s="1"/>
      <c r="F11" s="1"/>
      <c r="G11" s="35"/>
      <c r="H11" s="1"/>
      <c r="I11" s="35" t="s">
        <v>36</v>
      </c>
      <c r="J11" s="36">
        <f>L31</f>
        <v>0</v>
      </c>
      <c r="K11" s="1"/>
      <c r="L11" s="1"/>
      <c r="M11" s="12"/>
      <c r="N11" s="2"/>
      <c r="O11" s="2"/>
      <c r="P11" s="2"/>
      <c r="Q11" s="37">
        <f>IF(SUM(K20)&gt;0,ROUND(SUM(S20)/SUM(K20)-1,8),0)</f>
        <v>0</v>
      </c>
      <c r="R11" s="27">
        <f>AVERAGE(J30)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8" t="s">
        <v>38</v>
      </c>
      <c r="C19" s="38"/>
      <c r="D19" s="38"/>
      <c r="E19" s="38" t="s">
        <v>39</v>
      </c>
      <c r="F19" s="38"/>
      <c r="G19" s="39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0">
        <v>0</v>
      </c>
      <c r="C20" s="1"/>
      <c r="D20" s="1"/>
      <c r="E20" s="41" t="s">
        <v>40</v>
      </c>
      <c r="F20" s="1"/>
      <c r="G20" s="1"/>
      <c r="H20" s="1"/>
      <c r="I20" s="1"/>
      <c r="J20" s="1"/>
      <c r="K20" s="42">
        <f>H31</f>
        <v>0</v>
      </c>
      <c r="L20" s="42">
        <f>L31</f>
        <v>0</v>
      </c>
      <c r="M20" s="12"/>
      <c r="N20" s="2"/>
      <c r="O20" s="2"/>
      <c r="P20" s="2"/>
      <c r="Q20" s="2"/>
      <c r="S20" s="27">
        <f>S30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2" t="s">
        <v>41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8" t="s">
        <v>42</v>
      </c>
      <c r="C24" s="38" t="s">
        <v>38</v>
      </c>
      <c r="D24" s="38" t="s">
        <v>43</v>
      </c>
      <c r="E24" s="38" t="s">
        <v>39</v>
      </c>
      <c r="F24" s="38" t="s">
        <v>44</v>
      </c>
      <c r="G24" s="39" t="s">
        <v>45</v>
      </c>
      <c r="H24" s="22" t="s">
        <v>46</v>
      </c>
      <c r="I24" s="22" t="s">
        <v>47</v>
      </c>
      <c r="J24" s="22" t="s">
        <v>16</v>
      </c>
      <c r="K24" s="39" t="s">
        <v>48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3" t="s">
        <v>49</v>
      </c>
      <c r="C25" s="1"/>
      <c r="D25" s="1"/>
      <c r="E25" s="1"/>
      <c r="F25" s="1"/>
      <c r="G25" s="1"/>
      <c r="H25" s="44"/>
      <c r="I25" s="1"/>
      <c r="J25" s="44"/>
      <c r="K25" s="1"/>
      <c r="L25" s="1"/>
      <c r="M25" s="12"/>
      <c r="N25" s="2"/>
      <c r="O25" s="2"/>
      <c r="P25" s="2"/>
      <c r="Q25" s="2"/>
    </row>
    <row r="26">
      <c r="A26" s="9"/>
      <c r="B26" s="45">
        <v>1</v>
      </c>
      <c r="C26" s="46" t="s">
        <v>50</v>
      </c>
      <c r="D26" s="46"/>
      <c r="E26" s="46" t="s">
        <v>51</v>
      </c>
      <c r="F26" s="46" t="s">
        <v>3</v>
      </c>
      <c r="G26" s="47" t="s">
        <v>52</v>
      </c>
      <c r="H26" s="48">
        <v>5.4790000000000001</v>
      </c>
      <c r="I26" s="25">
        <f>ROUND(0,2)</f>
        <v>0</v>
      </c>
      <c r="J26" s="49">
        <f>ROUND(I26*H26,2)</f>
        <v>0</v>
      </c>
      <c r="K26" s="50">
        <v>0.20999999999999999</v>
      </c>
      <c r="L26" s="51">
        <f>IF(ISNUMBER(K26),ROUND(J26*(K26+1),2),0)</f>
        <v>0</v>
      </c>
      <c r="M26" s="12"/>
      <c r="N26" s="2"/>
      <c r="O26" s="2"/>
      <c r="P26" s="2"/>
      <c r="Q26" s="37">
        <f>IF(ISNUMBER(K26),IF(H26&gt;0,IF(I26&gt;0,J26,0),0),0)</f>
        <v>0</v>
      </c>
      <c r="R26" s="27">
        <f>IF(ISNUMBER(K26)=FALSE,J26,0)</f>
        <v>0</v>
      </c>
    </row>
    <row r="27">
      <c r="A27" s="9"/>
      <c r="B27" s="52" t="s">
        <v>53</v>
      </c>
      <c r="C27" s="1"/>
      <c r="D27" s="1"/>
      <c r="E27" s="53" t="s">
        <v>54</v>
      </c>
      <c r="F27" s="1"/>
      <c r="G27" s="1"/>
      <c r="H27" s="44"/>
      <c r="I27" s="1"/>
      <c r="J27" s="44"/>
      <c r="K27" s="1"/>
      <c r="L27" s="1"/>
      <c r="M27" s="12"/>
      <c r="N27" s="2"/>
      <c r="O27" s="2"/>
      <c r="P27" s="2"/>
      <c r="Q27" s="2"/>
    </row>
    <row r="28">
      <c r="A28" s="9"/>
      <c r="B28" s="52" t="s">
        <v>55</v>
      </c>
      <c r="C28" s="1"/>
      <c r="D28" s="1"/>
      <c r="E28" s="53" t="s">
        <v>56</v>
      </c>
      <c r="F28" s="1"/>
      <c r="G28" s="1"/>
      <c r="H28" s="44"/>
      <c r="I28" s="1"/>
      <c r="J28" s="44"/>
      <c r="K28" s="1"/>
      <c r="L28" s="1"/>
      <c r="M28" s="12"/>
      <c r="N28" s="2"/>
      <c r="O28" s="2"/>
      <c r="P28" s="2"/>
      <c r="Q28" s="2"/>
    </row>
    <row r="29" thickBot="1">
      <c r="A29" s="9"/>
      <c r="B29" s="54" t="s">
        <v>57</v>
      </c>
      <c r="C29" s="31"/>
      <c r="D29" s="31"/>
      <c r="E29" s="55" t="s">
        <v>58</v>
      </c>
      <c r="F29" s="31"/>
      <c r="G29" s="31"/>
      <c r="H29" s="56"/>
      <c r="I29" s="31"/>
      <c r="J29" s="56"/>
      <c r="K29" s="31"/>
      <c r="L29" s="31"/>
      <c r="M29" s="12"/>
      <c r="N29" s="2"/>
      <c r="O29" s="2"/>
      <c r="P29" s="2"/>
      <c r="Q29" s="2"/>
    </row>
    <row r="30" thickTop="1" thickBot="1" ht="25" customHeight="1">
      <c r="A30" s="9"/>
      <c r="B30" s="1"/>
      <c r="C30" s="57">
        <v>0</v>
      </c>
      <c r="D30" s="1"/>
      <c r="E30" s="58" t="s">
        <v>40</v>
      </c>
      <c r="F30" s="1"/>
      <c r="G30" s="59" t="s">
        <v>59</v>
      </c>
      <c r="H30" s="60">
        <f>0+J26</f>
        <v>0</v>
      </c>
      <c r="I30" s="59" t="s">
        <v>60</v>
      </c>
      <c r="J30" s="61">
        <f>(L30-H30)</f>
        <v>0</v>
      </c>
      <c r="K30" s="59" t="s">
        <v>61</v>
      </c>
      <c r="L30" s="62">
        <f>0+L26</f>
        <v>0</v>
      </c>
      <c r="M30" s="12"/>
      <c r="N30" s="2"/>
      <c r="O30" s="2"/>
      <c r="P30" s="2"/>
      <c r="Q30" s="37">
        <f>0+Q26</f>
        <v>0</v>
      </c>
      <c r="R30" s="27">
        <f>0+R26</f>
        <v>0</v>
      </c>
      <c r="S30" s="63">
        <f>Q30*(1+J30)+R30</f>
        <v>0</v>
      </c>
    </row>
    <row r="31" thickTop="1" thickBot="1" ht="25" customHeight="1">
      <c r="A31" s="9"/>
      <c r="B31" s="64"/>
      <c r="C31" s="64"/>
      <c r="D31" s="64"/>
      <c r="E31" s="64"/>
      <c r="F31" s="64"/>
      <c r="G31" s="65" t="s">
        <v>62</v>
      </c>
      <c r="H31" s="66">
        <f>0+J26</f>
        <v>0</v>
      </c>
      <c r="I31" s="65" t="s">
        <v>63</v>
      </c>
      <c r="J31" s="67">
        <f>0+J30</f>
        <v>0</v>
      </c>
      <c r="K31" s="65" t="s">
        <v>64</v>
      </c>
      <c r="L31" s="68">
        <f>0+L26</f>
        <v>0</v>
      </c>
      <c r="M31" s="12"/>
      <c r="N31" s="2"/>
      <c r="O31" s="2"/>
      <c r="P31" s="2"/>
      <c r="Q31" s="2"/>
    </row>
    <row r="32">
      <c r="A32" s="13"/>
      <c r="B32" s="4"/>
      <c r="C32" s="4"/>
      <c r="D32" s="4"/>
      <c r="E32" s="4"/>
      <c r="F32" s="4"/>
      <c r="G32" s="4"/>
      <c r="H32" s="69"/>
      <c r="I32" s="4"/>
      <c r="J32" s="69"/>
      <c r="K32" s="4"/>
      <c r="L32" s="4"/>
      <c r="M32" s="14"/>
      <c r="N32" s="2"/>
      <c r="O32" s="2"/>
      <c r="P32" s="2"/>
      <c r="Q32" s="2"/>
    </row>
    <row r="3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2"/>
      <c r="O33" s="2"/>
      <c r="P33" s="2"/>
      <c r="Q33" s="2"/>
    </row>
  </sheetData>
  <mergeCells count="18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33</v>
      </c>
      <c r="B10" s="1"/>
      <c r="C10" s="16"/>
      <c r="D10" s="1"/>
      <c r="E10" s="1"/>
      <c r="F10" s="1"/>
      <c r="G10" s="17"/>
      <c r="H10" s="1"/>
      <c r="I10" s="35" t="s">
        <v>34</v>
      </c>
      <c r="J10" s="36">
        <f>H47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65</v>
      </c>
      <c r="B11" s="1"/>
      <c r="C11" s="1"/>
      <c r="D11" s="1"/>
      <c r="E11" s="1"/>
      <c r="F11" s="1"/>
      <c r="G11" s="35"/>
      <c r="H11" s="1"/>
      <c r="I11" s="35" t="s">
        <v>36</v>
      </c>
      <c r="J11" s="36">
        <f>L47</f>
        <v>0</v>
      </c>
      <c r="K11" s="1"/>
      <c r="L11" s="1"/>
      <c r="M11" s="12"/>
      <c r="N11" s="2"/>
      <c r="O11" s="2"/>
      <c r="P11" s="2"/>
      <c r="Q11" s="37">
        <f>IF(SUM(K20)&gt;0,ROUND(SUM(S20)/SUM(K20)-1,8),0)</f>
        <v>0</v>
      </c>
      <c r="R11" s="27">
        <f>AVERAGE(J46)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8" t="s">
        <v>38</v>
      </c>
      <c r="C19" s="38"/>
      <c r="D19" s="38"/>
      <c r="E19" s="38" t="s">
        <v>39</v>
      </c>
      <c r="F19" s="38"/>
      <c r="G19" s="39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0">
        <v>0</v>
      </c>
      <c r="C20" s="1"/>
      <c r="D20" s="1"/>
      <c r="E20" s="41" t="s">
        <v>66</v>
      </c>
      <c r="F20" s="1"/>
      <c r="G20" s="1"/>
      <c r="H20" s="1"/>
      <c r="I20" s="1"/>
      <c r="J20" s="1"/>
      <c r="K20" s="42">
        <f>H47</f>
        <v>0</v>
      </c>
      <c r="L20" s="42">
        <f>L47</f>
        <v>0</v>
      </c>
      <c r="M20" s="12"/>
      <c r="N20" s="2"/>
      <c r="O20" s="2"/>
      <c r="P20" s="2"/>
      <c r="Q20" s="2"/>
      <c r="S20" s="27">
        <f>S46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2" t="s">
        <v>41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8" t="s">
        <v>42</v>
      </c>
      <c r="C24" s="38" t="s">
        <v>38</v>
      </c>
      <c r="D24" s="38" t="s">
        <v>43</v>
      </c>
      <c r="E24" s="38" t="s">
        <v>39</v>
      </c>
      <c r="F24" s="38" t="s">
        <v>44</v>
      </c>
      <c r="G24" s="39" t="s">
        <v>45</v>
      </c>
      <c r="H24" s="22" t="s">
        <v>46</v>
      </c>
      <c r="I24" s="22" t="s">
        <v>47</v>
      </c>
      <c r="J24" s="22" t="s">
        <v>16</v>
      </c>
      <c r="K24" s="39" t="s">
        <v>48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3" t="s">
        <v>67</v>
      </c>
      <c r="C25" s="1"/>
      <c r="D25" s="1"/>
      <c r="E25" s="1"/>
      <c r="F25" s="1"/>
      <c r="G25" s="1"/>
      <c r="H25" s="44"/>
      <c r="I25" s="1"/>
      <c r="J25" s="44"/>
      <c r="K25" s="1"/>
      <c r="L25" s="1"/>
      <c r="M25" s="12"/>
      <c r="N25" s="2"/>
      <c r="O25" s="2"/>
      <c r="P25" s="2"/>
      <c r="Q25" s="2"/>
    </row>
    <row r="26">
      <c r="A26" s="9"/>
      <c r="B26" s="45">
        <v>1</v>
      </c>
      <c r="C26" s="46" t="s">
        <v>50</v>
      </c>
      <c r="D26" s="46"/>
      <c r="E26" s="46" t="s">
        <v>51</v>
      </c>
      <c r="F26" s="46" t="s">
        <v>3</v>
      </c>
      <c r="G26" s="47" t="s">
        <v>52</v>
      </c>
      <c r="H26" s="48">
        <v>5.4790000000000001</v>
      </c>
      <c r="I26" s="25">
        <f>ROUND(0,2)</f>
        <v>0</v>
      </c>
      <c r="J26" s="49">
        <f>ROUND(I26*H26,2)</f>
        <v>0</v>
      </c>
      <c r="K26" s="50">
        <v>0.20999999999999999</v>
      </c>
      <c r="L26" s="51">
        <f>IF(ISNUMBER(K26),ROUND(J26*(K26+1),2),0)</f>
        <v>0</v>
      </c>
      <c r="M26" s="12"/>
      <c r="N26" s="2"/>
      <c r="O26" s="2"/>
      <c r="P26" s="2"/>
      <c r="Q26" s="37">
        <f>IF(ISNUMBER(K26),IF(H26&gt;0,IF(I26&gt;0,J26,0),0),0)</f>
        <v>0</v>
      </c>
      <c r="R26" s="27">
        <f>IF(ISNUMBER(K26)=FALSE,J26,0)</f>
        <v>0</v>
      </c>
    </row>
    <row r="27">
      <c r="A27" s="9"/>
      <c r="B27" s="52" t="s">
        <v>53</v>
      </c>
      <c r="C27" s="1"/>
      <c r="D27" s="1"/>
      <c r="E27" s="53" t="s">
        <v>68</v>
      </c>
      <c r="F27" s="1"/>
      <c r="G27" s="1"/>
      <c r="H27" s="44"/>
      <c r="I27" s="1"/>
      <c r="J27" s="44"/>
      <c r="K27" s="1"/>
      <c r="L27" s="1"/>
      <c r="M27" s="12"/>
      <c r="N27" s="2"/>
      <c r="O27" s="2"/>
      <c r="P27" s="2"/>
      <c r="Q27" s="2"/>
    </row>
    <row r="28">
      <c r="A28" s="9"/>
      <c r="B28" s="52" t="s">
        <v>55</v>
      </c>
      <c r="C28" s="1"/>
      <c r="D28" s="1"/>
      <c r="E28" s="53" t="s">
        <v>56</v>
      </c>
      <c r="F28" s="1"/>
      <c r="G28" s="1"/>
      <c r="H28" s="44"/>
      <c r="I28" s="1"/>
      <c r="J28" s="44"/>
      <c r="K28" s="1"/>
      <c r="L28" s="1"/>
      <c r="M28" s="12"/>
      <c r="N28" s="2"/>
      <c r="O28" s="2"/>
      <c r="P28" s="2"/>
      <c r="Q28" s="2"/>
    </row>
    <row r="29" thickBot="1">
      <c r="A29" s="9"/>
      <c r="B29" s="54" t="s">
        <v>57</v>
      </c>
      <c r="C29" s="31"/>
      <c r="D29" s="31"/>
      <c r="E29" s="55" t="s">
        <v>58</v>
      </c>
      <c r="F29" s="31"/>
      <c r="G29" s="31"/>
      <c r="H29" s="56"/>
      <c r="I29" s="31"/>
      <c r="J29" s="56"/>
      <c r="K29" s="31"/>
      <c r="L29" s="31"/>
      <c r="M29" s="12"/>
      <c r="N29" s="2"/>
      <c r="O29" s="2"/>
      <c r="P29" s="2"/>
      <c r="Q29" s="2"/>
    </row>
    <row r="30" thickTop="1">
      <c r="A30" s="9"/>
      <c r="B30" s="45">
        <v>2</v>
      </c>
      <c r="C30" s="46" t="s">
        <v>69</v>
      </c>
      <c r="D30" s="46"/>
      <c r="E30" s="46" t="s">
        <v>70</v>
      </c>
      <c r="F30" s="46" t="s">
        <v>3</v>
      </c>
      <c r="G30" s="47" t="s">
        <v>71</v>
      </c>
      <c r="H30" s="70">
        <v>1</v>
      </c>
      <c r="I30" s="71">
        <f>ROUND(0,2)</f>
        <v>0</v>
      </c>
      <c r="J30" s="72">
        <f>ROUND(I30*H30,2)</f>
        <v>0</v>
      </c>
      <c r="K30" s="73">
        <v>0.20999999999999999</v>
      </c>
      <c r="L30" s="74">
        <f>IF(ISNUMBER(K30),ROUND(J30*(K30+1),2),0)</f>
        <v>0</v>
      </c>
      <c r="M30" s="12"/>
      <c r="N30" s="2"/>
      <c r="O30" s="2"/>
      <c r="P30" s="2"/>
      <c r="Q30" s="37">
        <f>IF(ISNUMBER(K30),IF(H30&gt;0,IF(I30&gt;0,J30,0),0),0)</f>
        <v>0</v>
      </c>
      <c r="R30" s="27">
        <f>IF(ISNUMBER(K30)=FALSE,J30,0)</f>
        <v>0</v>
      </c>
    </row>
    <row r="31">
      <c r="A31" s="9"/>
      <c r="B31" s="52" t="s">
        <v>53</v>
      </c>
      <c r="C31" s="1"/>
      <c r="D31" s="1"/>
      <c r="E31" s="53" t="s">
        <v>72</v>
      </c>
      <c r="F31" s="1"/>
      <c r="G31" s="1"/>
      <c r="H31" s="44"/>
      <c r="I31" s="1"/>
      <c r="J31" s="44"/>
      <c r="K31" s="1"/>
      <c r="L31" s="1"/>
      <c r="M31" s="12"/>
      <c r="N31" s="2"/>
      <c r="O31" s="2"/>
      <c r="P31" s="2"/>
      <c r="Q31" s="2"/>
    </row>
    <row r="32">
      <c r="A32" s="9"/>
      <c r="B32" s="52" t="s">
        <v>55</v>
      </c>
      <c r="C32" s="1"/>
      <c r="D32" s="1"/>
      <c r="E32" s="53" t="s">
        <v>73</v>
      </c>
      <c r="F32" s="1"/>
      <c r="G32" s="1"/>
      <c r="H32" s="44"/>
      <c r="I32" s="1"/>
      <c r="J32" s="44"/>
      <c r="K32" s="1"/>
      <c r="L32" s="1"/>
      <c r="M32" s="12"/>
      <c r="N32" s="2"/>
      <c r="O32" s="2"/>
      <c r="P32" s="2"/>
      <c r="Q32" s="2"/>
    </row>
    <row r="33" thickBot="1">
      <c r="A33" s="9"/>
      <c r="B33" s="54" t="s">
        <v>57</v>
      </c>
      <c r="C33" s="31"/>
      <c r="D33" s="31"/>
      <c r="E33" s="55" t="s">
        <v>58</v>
      </c>
      <c r="F33" s="31"/>
      <c r="G33" s="31"/>
      <c r="H33" s="56"/>
      <c r="I33" s="31"/>
      <c r="J33" s="56"/>
      <c r="K33" s="31"/>
      <c r="L33" s="31"/>
      <c r="M33" s="12"/>
      <c r="N33" s="2"/>
      <c r="O33" s="2"/>
      <c r="P33" s="2"/>
      <c r="Q33" s="2"/>
    </row>
    <row r="34" thickTop="1">
      <c r="A34" s="9"/>
      <c r="B34" s="45">
        <v>3</v>
      </c>
      <c r="C34" s="46" t="s">
        <v>74</v>
      </c>
      <c r="D34" s="46"/>
      <c r="E34" s="46" t="s">
        <v>75</v>
      </c>
      <c r="F34" s="46" t="s">
        <v>3</v>
      </c>
      <c r="G34" s="47" t="s">
        <v>71</v>
      </c>
      <c r="H34" s="70">
        <v>1</v>
      </c>
      <c r="I34" s="71">
        <f>ROUND(0,2)</f>
        <v>0</v>
      </c>
      <c r="J34" s="72">
        <f>ROUND(I34*H34,2)</f>
        <v>0</v>
      </c>
      <c r="K34" s="73">
        <v>0.20999999999999999</v>
      </c>
      <c r="L34" s="74">
        <f>IF(ISNUMBER(K34),ROUND(J34*(K34+1),2),0)</f>
        <v>0</v>
      </c>
      <c r="M34" s="12"/>
      <c r="N34" s="2"/>
      <c r="O34" s="2"/>
      <c r="P34" s="2"/>
      <c r="Q34" s="37">
        <f>IF(ISNUMBER(K34),IF(H34&gt;0,IF(I34&gt;0,J34,0),0),0)</f>
        <v>0</v>
      </c>
      <c r="R34" s="27">
        <f>IF(ISNUMBER(K34)=FALSE,J34,0)</f>
        <v>0</v>
      </c>
    </row>
    <row r="35">
      <c r="A35" s="9"/>
      <c r="B35" s="52" t="s">
        <v>53</v>
      </c>
      <c r="C35" s="1"/>
      <c r="D35" s="1"/>
      <c r="E35" s="53" t="s">
        <v>76</v>
      </c>
      <c r="F35" s="1"/>
      <c r="G35" s="1"/>
      <c r="H35" s="44"/>
      <c r="I35" s="1"/>
      <c r="J35" s="44"/>
      <c r="K35" s="1"/>
      <c r="L35" s="1"/>
      <c r="M35" s="12"/>
      <c r="N35" s="2"/>
      <c r="O35" s="2"/>
      <c r="P35" s="2"/>
      <c r="Q35" s="2"/>
    </row>
    <row r="36">
      <c r="A36" s="9"/>
      <c r="B36" s="52" t="s">
        <v>55</v>
      </c>
      <c r="C36" s="1"/>
      <c r="D36" s="1"/>
      <c r="E36" s="53" t="s">
        <v>73</v>
      </c>
      <c r="F36" s="1"/>
      <c r="G36" s="1"/>
      <c r="H36" s="44"/>
      <c r="I36" s="1"/>
      <c r="J36" s="44"/>
      <c r="K36" s="1"/>
      <c r="L36" s="1"/>
      <c r="M36" s="12"/>
      <c r="N36" s="2"/>
      <c r="O36" s="2"/>
      <c r="P36" s="2"/>
      <c r="Q36" s="2"/>
    </row>
    <row r="37" thickBot="1">
      <c r="A37" s="9"/>
      <c r="B37" s="54" t="s">
        <v>57</v>
      </c>
      <c r="C37" s="31"/>
      <c r="D37" s="31"/>
      <c r="E37" s="55" t="s">
        <v>58</v>
      </c>
      <c r="F37" s="31"/>
      <c r="G37" s="31"/>
      <c r="H37" s="56"/>
      <c r="I37" s="31"/>
      <c r="J37" s="56"/>
      <c r="K37" s="31"/>
      <c r="L37" s="31"/>
      <c r="M37" s="12"/>
      <c r="N37" s="2"/>
      <c r="O37" s="2"/>
      <c r="P37" s="2"/>
      <c r="Q37" s="2"/>
    </row>
    <row r="38" thickTop="1">
      <c r="A38" s="9"/>
      <c r="B38" s="45">
        <v>4</v>
      </c>
      <c r="C38" s="46" t="s">
        <v>77</v>
      </c>
      <c r="D38" s="46"/>
      <c r="E38" s="46" t="s">
        <v>78</v>
      </c>
      <c r="F38" s="46" t="s">
        <v>3</v>
      </c>
      <c r="G38" s="47" t="s">
        <v>71</v>
      </c>
      <c r="H38" s="70">
        <v>1</v>
      </c>
      <c r="I38" s="71">
        <f>ROUND(0,2)</f>
        <v>0</v>
      </c>
      <c r="J38" s="72">
        <f>ROUND(I38*H38,2)</f>
        <v>0</v>
      </c>
      <c r="K38" s="73">
        <v>0.20999999999999999</v>
      </c>
      <c r="L38" s="74">
        <f>IF(ISNUMBER(K38),ROUND(J38*(K38+1),2),0)</f>
        <v>0</v>
      </c>
      <c r="M38" s="12"/>
      <c r="N38" s="2"/>
      <c r="O38" s="2"/>
      <c r="P38" s="2"/>
      <c r="Q38" s="37">
        <f>IF(ISNUMBER(K38),IF(H38&gt;0,IF(I38&gt;0,J38,0),0),0)</f>
        <v>0</v>
      </c>
      <c r="R38" s="27">
        <f>IF(ISNUMBER(K38)=FALSE,J38,0)</f>
        <v>0</v>
      </c>
    </row>
    <row r="39">
      <c r="A39" s="9"/>
      <c r="B39" s="52" t="s">
        <v>53</v>
      </c>
      <c r="C39" s="1"/>
      <c r="D39" s="1"/>
      <c r="E39" s="53" t="s">
        <v>79</v>
      </c>
      <c r="F39" s="1"/>
      <c r="G39" s="1"/>
      <c r="H39" s="44"/>
      <c r="I39" s="1"/>
      <c r="J39" s="44"/>
      <c r="K39" s="1"/>
      <c r="L39" s="1"/>
      <c r="M39" s="12"/>
      <c r="N39" s="2"/>
      <c r="O39" s="2"/>
      <c r="P39" s="2"/>
      <c r="Q39" s="2"/>
    </row>
    <row r="40">
      <c r="A40" s="9"/>
      <c r="B40" s="52" t="s">
        <v>55</v>
      </c>
      <c r="C40" s="1"/>
      <c r="D40" s="1"/>
      <c r="E40" s="53" t="s">
        <v>73</v>
      </c>
      <c r="F40" s="1"/>
      <c r="G40" s="1"/>
      <c r="H40" s="44"/>
      <c r="I40" s="1"/>
      <c r="J40" s="44"/>
      <c r="K40" s="1"/>
      <c r="L40" s="1"/>
      <c r="M40" s="12"/>
      <c r="N40" s="2"/>
      <c r="O40" s="2"/>
      <c r="P40" s="2"/>
      <c r="Q40" s="2"/>
    </row>
    <row r="41" thickBot="1">
      <c r="A41" s="9"/>
      <c r="B41" s="54" t="s">
        <v>57</v>
      </c>
      <c r="C41" s="31"/>
      <c r="D41" s="31"/>
      <c r="E41" s="55" t="s">
        <v>58</v>
      </c>
      <c r="F41" s="31"/>
      <c r="G41" s="31"/>
      <c r="H41" s="56"/>
      <c r="I41" s="31"/>
      <c r="J41" s="56"/>
      <c r="K41" s="31"/>
      <c r="L41" s="31"/>
      <c r="M41" s="12"/>
      <c r="N41" s="2"/>
      <c r="O41" s="2"/>
      <c r="P41" s="2"/>
      <c r="Q41" s="2"/>
    </row>
    <row r="42" thickTop="1">
      <c r="A42" s="9"/>
      <c r="B42" s="45">
        <v>5</v>
      </c>
      <c r="C42" s="46" t="s">
        <v>80</v>
      </c>
      <c r="D42" s="46"/>
      <c r="E42" s="46" t="s">
        <v>81</v>
      </c>
      <c r="F42" s="46" t="s">
        <v>3</v>
      </c>
      <c r="G42" s="47" t="s">
        <v>82</v>
      </c>
      <c r="H42" s="70">
        <v>4</v>
      </c>
      <c r="I42" s="71">
        <f>ROUND(0,2)</f>
        <v>0</v>
      </c>
      <c r="J42" s="72">
        <f>ROUND(I42*H42,2)</f>
        <v>0</v>
      </c>
      <c r="K42" s="73">
        <v>0.20999999999999999</v>
      </c>
      <c r="L42" s="74">
        <f>IF(ISNUMBER(K42),ROUND(J42*(K42+1),2),0)</f>
        <v>0</v>
      </c>
      <c r="M42" s="12"/>
      <c r="N42" s="2"/>
      <c r="O42" s="2"/>
      <c r="P42" s="2"/>
      <c r="Q42" s="37">
        <f>IF(ISNUMBER(K42),IF(H42&gt;0,IF(I42&gt;0,J42,0),0),0)</f>
        <v>0</v>
      </c>
      <c r="R42" s="27">
        <f>IF(ISNUMBER(K42)=FALSE,J42,0)</f>
        <v>0</v>
      </c>
    </row>
    <row r="43">
      <c r="A43" s="9"/>
      <c r="B43" s="52" t="s">
        <v>53</v>
      </c>
      <c r="C43" s="1"/>
      <c r="D43" s="1"/>
      <c r="E43" s="53" t="s">
        <v>83</v>
      </c>
      <c r="F43" s="1"/>
      <c r="G43" s="1"/>
      <c r="H43" s="44"/>
      <c r="I43" s="1"/>
      <c r="J43" s="44"/>
      <c r="K43" s="1"/>
      <c r="L43" s="1"/>
      <c r="M43" s="12"/>
      <c r="N43" s="2"/>
      <c r="O43" s="2"/>
      <c r="P43" s="2"/>
      <c r="Q43" s="2"/>
    </row>
    <row r="44">
      <c r="A44" s="9"/>
      <c r="B44" s="52" t="s">
        <v>55</v>
      </c>
      <c r="C44" s="1"/>
      <c r="D44" s="1"/>
      <c r="E44" s="53" t="s">
        <v>84</v>
      </c>
      <c r="F44" s="1"/>
      <c r="G44" s="1"/>
      <c r="H44" s="44"/>
      <c r="I44" s="1"/>
      <c r="J44" s="44"/>
      <c r="K44" s="1"/>
      <c r="L44" s="1"/>
      <c r="M44" s="12"/>
      <c r="N44" s="2"/>
      <c r="O44" s="2"/>
      <c r="P44" s="2"/>
      <c r="Q44" s="2"/>
    </row>
    <row r="45" thickBot="1">
      <c r="A45" s="9"/>
      <c r="B45" s="54" t="s">
        <v>57</v>
      </c>
      <c r="C45" s="31"/>
      <c r="D45" s="31"/>
      <c r="E45" s="55" t="s">
        <v>58</v>
      </c>
      <c r="F45" s="31"/>
      <c r="G45" s="31"/>
      <c r="H45" s="56"/>
      <c r="I45" s="31"/>
      <c r="J45" s="56"/>
      <c r="K45" s="31"/>
      <c r="L45" s="31"/>
      <c r="M45" s="12"/>
      <c r="N45" s="2"/>
      <c r="O45" s="2"/>
      <c r="P45" s="2"/>
      <c r="Q45" s="2"/>
    </row>
    <row r="46" thickTop="1" thickBot="1" ht="25" customHeight="1">
      <c r="A46" s="9"/>
      <c r="B46" s="1"/>
      <c r="C46" s="57">
        <v>0</v>
      </c>
      <c r="D46" s="1"/>
      <c r="E46" s="58" t="s">
        <v>66</v>
      </c>
      <c r="F46" s="1"/>
      <c r="G46" s="59" t="s">
        <v>59</v>
      </c>
      <c r="H46" s="60">
        <f>J26+J30+J34+J38+J42</f>
        <v>0</v>
      </c>
      <c r="I46" s="59" t="s">
        <v>60</v>
      </c>
      <c r="J46" s="61">
        <f>(L46-H46)</f>
        <v>0</v>
      </c>
      <c r="K46" s="59" t="s">
        <v>61</v>
      </c>
      <c r="L46" s="62">
        <f>L26+L30+L34+L38+L42</f>
        <v>0</v>
      </c>
      <c r="M46" s="12"/>
      <c r="N46" s="2"/>
      <c r="O46" s="2"/>
      <c r="P46" s="2"/>
      <c r="Q46" s="37">
        <f>0+Q26+Q30+Q34+Q38+Q42</f>
        <v>0</v>
      </c>
      <c r="R46" s="27">
        <f>0+R26+R30+R34+R38+R42</f>
        <v>0</v>
      </c>
      <c r="S46" s="63">
        <f>Q46*(1+J46)+R46</f>
        <v>0</v>
      </c>
    </row>
    <row r="47" thickTop="1" thickBot="1" ht="25" customHeight="1">
      <c r="A47" s="9"/>
      <c r="B47" s="64"/>
      <c r="C47" s="64"/>
      <c r="D47" s="64"/>
      <c r="E47" s="64"/>
      <c r="F47" s="64"/>
      <c r="G47" s="65" t="s">
        <v>62</v>
      </c>
      <c r="H47" s="66">
        <f>J26+J30+J34+J38+J42</f>
        <v>0</v>
      </c>
      <c r="I47" s="65" t="s">
        <v>63</v>
      </c>
      <c r="J47" s="67">
        <f>0+J46</f>
        <v>0</v>
      </c>
      <c r="K47" s="65" t="s">
        <v>64</v>
      </c>
      <c r="L47" s="68">
        <f>L26+L30+L34+L38+L42</f>
        <v>0</v>
      </c>
      <c r="M47" s="12"/>
      <c r="N47" s="2"/>
      <c r="O47" s="2"/>
      <c r="P47" s="2"/>
      <c r="Q47" s="2"/>
    </row>
    <row r="48">
      <c r="A48" s="13"/>
      <c r="B48" s="4"/>
      <c r="C48" s="4"/>
      <c r="D48" s="4"/>
      <c r="E48" s="4"/>
      <c r="F48" s="4"/>
      <c r="G48" s="4"/>
      <c r="H48" s="69"/>
      <c r="I48" s="4"/>
      <c r="J48" s="69"/>
      <c r="K48" s="4"/>
      <c r="L48" s="4"/>
      <c r="M48" s="14"/>
      <c r="N48" s="2"/>
      <c r="O48" s="2"/>
      <c r="P48" s="2"/>
      <c r="Q48" s="2"/>
    </row>
    <row r="4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"/>
      <c r="O49" s="2"/>
      <c r="P49" s="2"/>
      <c r="Q49" s="2"/>
    </row>
  </sheetData>
  <mergeCells count="30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1:D31"/>
    <mergeCell ref="B32:D32"/>
    <mergeCell ref="B33:D33"/>
    <mergeCell ref="B35:D35"/>
    <mergeCell ref="B36:D36"/>
    <mergeCell ref="B37:D37"/>
    <mergeCell ref="B39:D39"/>
    <mergeCell ref="B40:D40"/>
    <mergeCell ref="B41:D41"/>
    <mergeCell ref="B43:D43"/>
    <mergeCell ref="B44:D44"/>
    <mergeCell ref="B45:D4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33</v>
      </c>
      <c r="B10" s="1"/>
      <c r="C10" s="16"/>
      <c r="D10" s="1"/>
      <c r="E10" s="1"/>
      <c r="F10" s="1"/>
      <c r="G10" s="17"/>
      <c r="H10" s="1"/>
      <c r="I10" s="35" t="s">
        <v>34</v>
      </c>
      <c r="J10" s="36">
        <f>H43+H118+H125+H164+H223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85</v>
      </c>
      <c r="B11" s="1"/>
      <c r="C11" s="1"/>
      <c r="D11" s="1"/>
      <c r="E11" s="1"/>
      <c r="F11" s="1"/>
      <c r="G11" s="35"/>
      <c r="H11" s="1"/>
      <c r="I11" s="35" t="s">
        <v>36</v>
      </c>
      <c r="J11" s="36">
        <f>L43+L118+L125+L164+L223</f>
        <v>0</v>
      </c>
      <c r="K11" s="1"/>
      <c r="L11" s="1"/>
      <c r="M11" s="12"/>
      <c r="N11" s="2"/>
      <c r="O11" s="2"/>
      <c r="P11" s="2"/>
      <c r="Q11" s="37">
        <f>IF(SUM(K20:K24)&gt;0,ROUND(SUM(S20:S24)/SUM(K20:K24)-1,8),0)</f>
        <v>0</v>
      </c>
      <c r="R11" s="27">
        <f>AVERAGE(J42,J117,J124,J163,J222)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8" t="s">
        <v>38</v>
      </c>
      <c r="C19" s="38"/>
      <c r="D19" s="38"/>
      <c r="E19" s="38" t="s">
        <v>39</v>
      </c>
      <c r="F19" s="38"/>
      <c r="G19" s="39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0">
        <v>0</v>
      </c>
      <c r="C20" s="1"/>
      <c r="D20" s="1"/>
      <c r="E20" s="41" t="s">
        <v>40</v>
      </c>
      <c r="F20" s="1"/>
      <c r="G20" s="1"/>
      <c r="H20" s="1"/>
      <c r="I20" s="1"/>
      <c r="J20" s="1"/>
      <c r="K20" s="42">
        <f>H43</f>
        <v>0</v>
      </c>
      <c r="L20" s="42">
        <f>L43</f>
        <v>0</v>
      </c>
      <c r="M20" s="12"/>
      <c r="N20" s="2"/>
      <c r="O20" s="2"/>
      <c r="P20" s="2"/>
      <c r="Q20" s="2"/>
      <c r="S20" s="27">
        <f>S42</f>
        <v>0</v>
      </c>
    </row>
    <row r="21">
      <c r="A21" s="9"/>
      <c r="B21" s="40">
        <v>1</v>
      </c>
      <c r="C21" s="1"/>
      <c r="D21" s="1"/>
      <c r="E21" s="41" t="s">
        <v>86</v>
      </c>
      <c r="F21" s="1"/>
      <c r="G21" s="1"/>
      <c r="H21" s="1"/>
      <c r="I21" s="1"/>
      <c r="J21" s="1"/>
      <c r="K21" s="42">
        <f>H118</f>
        <v>0</v>
      </c>
      <c r="L21" s="42">
        <f>L118</f>
        <v>0</v>
      </c>
      <c r="M21" s="12"/>
      <c r="N21" s="2"/>
      <c r="O21" s="2"/>
      <c r="P21" s="2"/>
      <c r="Q21" s="2"/>
      <c r="S21" s="27">
        <f>S117</f>
        <v>0</v>
      </c>
    </row>
    <row r="22">
      <c r="A22" s="9"/>
      <c r="B22" s="40">
        <v>2</v>
      </c>
      <c r="C22" s="1"/>
      <c r="D22" s="1"/>
      <c r="E22" s="41" t="s">
        <v>87</v>
      </c>
      <c r="F22" s="1"/>
      <c r="G22" s="1"/>
      <c r="H22" s="1"/>
      <c r="I22" s="1"/>
      <c r="J22" s="1"/>
      <c r="K22" s="42">
        <f>H125</f>
        <v>0</v>
      </c>
      <c r="L22" s="42">
        <f>L125</f>
        <v>0</v>
      </c>
      <c r="M22" s="12"/>
      <c r="N22" s="2"/>
      <c r="O22" s="2"/>
      <c r="P22" s="2"/>
      <c r="Q22" s="2"/>
      <c r="S22" s="27">
        <f>S124</f>
        <v>0</v>
      </c>
    </row>
    <row r="23">
      <c r="A23" s="9"/>
      <c r="B23" s="40">
        <v>5</v>
      </c>
      <c r="C23" s="1"/>
      <c r="D23" s="1"/>
      <c r="E23" s="41" t="s">
        <v>88</v>
      </c>
      <c r="F23" s="1"/>
      <c r="G23" s="1"/>
      <c r="H23" s="1"/>
      <c r="I23" s="1"/>
      <c r="J23" s="1"/>
      <c r="K23" s="42">
        <f>H164</f>
        <v>0</v>
      </c>
      <c r="L23" s="42">
        <f>L164</f>
        <v>0</v>
      </c>
      <c r="M23" s="12"/>
      <c r="N23" s="2"/>
      <c r="O23" s="2"/>
      <c r="P23" s="2"/>
      <c r="Q23" s="2"/>
      <c r="S23" s="27">
        <f>S163</f>
        <v>0</v>
      </c>
    </row>
    <row r="24">
      <c r="A24" s="9"/>
      <c r="B24" s="40">
        <v>9</v>
      </c>
      <c r="C24" s="1"/>
      <c r="D24" s="1"/>
      <c r="E24" s="41" t="s">
        <v>89</v>
      </c>
      <c r="F24" s="1"/>
      <c r="G24" s="1"/>
      <c r="H24" s="1"/>
      <c r="I24" s="1"/>
      <c r="J24" s="1"/>
      <c r="K24" s="42">
        <f>H223</f>
        <v>0</v>
      </c>
      <c r="L24" s="42">
        <f>L223</f>
        <v>0</v>
      </c>
      <c r="M24" s="12"/>
      <c r="N24" s="2"/>
      <c r="O24" s="2"/>
      <c r="P24" s="2"/>
      <c r="Q24" s="2"/>
      <c r="S24" s="27">
        <f>S222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5"/>
      <c r="N25" s="2"/>
      <c r="O25" s="2"/>
      <c r="P25" s="2"/>
      <c r="Q25" s="2"/>
    </row>
    <row r="26" ht="14" customHeight="1">
      <c r="A26" s="4"/>
      <c r="B26" s="32" t="s">
        <v>41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6"/>
      <c r="N27" s="2"/>
      <c r="O27" s="2"/>
      <c r="P27" s="2"/>
      <c r="Q27" s="2"/>
    </row>
    <row r="28" ht="18" customHeight="1">
      <c r="A28" s="9"/>
      <c r="B28" s="38" t="s">
        <v>42</v>
      </c>
      <c r="C28" s="38" t="s">
        <v>38</v>
      </c>
      <c r="D28" s="38" t="s">
        <v>43</v>
      </c>
      <c r="E28" s="38" t="s">
        <v>39</v>
      </c>
      <c r="F28" s="38" t="s">
        <v>44</v>
      </c>
      <c r="G28" s="39" t="s">
        <v>45</v>
      </c>
      <c r="H28" s="22" t="s">
        <v>46</v>
      </c>
      <c r="I28" s="22" t="s">
        <v>47</v>
      </c>
      <c r="J28" s="22" t="s">
        <v>16</v>
      </c>
      <c r="K28" s="39" t="s">
        <v>48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3" t="s">
        <v>49</v>
      </c>
      <c r="C29" s="1"/>
      <c r="D29" s="1"/>
      <c r="E29" s="1"/>
      <c r="F29" s="1"/>
      <c r="G29" s="1"/>
      <c r="H29" s="44"/>
      <c r="I29" s="1"/>
      <c r="J29" s="44"/>
      <c r="K29" s="1"/>
      <c r="L29" s="1"/>
      <c r="M29" s="12"/>
      <c r="N29" s="2"/>
      <c r="O29" s="2"/>
      <c r="P29" s="2"/>
      <c r="Q29" s="2"/>
    </row>
    <row r="30">
      <c r="A30" s="9"/>
      <c r="B30" s="45">
        <v>1</v>
      </c>
      <c r="C30" s="46" t="s">
        <v>90</v>
      </c>
      <c r="D30" s="46"/>
      <c r="E30" s="46" t="s">
        <v>91</v>
      </c>
      <c r="F30" s="46" t="s">
        <v>3</v>
      </c>
      <c r="G30" s="47" t="s">
        <v>92</v>
      </c>
      <c r="H30" s="48">
        <v>543.56600000000003</v>
      </c>
      <c r="I30" s="25">
        <f>ROUND(0,2)</f>
        <v>0</v>
      </c>
      <c r="J30" s="49">
        <f>ROUND(I30*H30,2)</f>
        <v>0</v>
      </c>
      <c r="K30" s="50">
        <v>0.20999999999999999</v>
      </c>
      <c r="L30" s="51">
        <f>IF(ISNUMBER(K30),ROUND(J30*(K30+1),2),0)</f>
        <v>0</v>
      </c>
      <c r="M30" s="12"/>
      <c r="N30" s="2"/>
      <c r="O30" s="2"/>
      <c r="P30" s="2"/>
      <c r="Q30" s="37">
        <f>IF(ISNUMBER(K30),IF(H30&gt;0,IF(I30&gt;0,J30,0),0),0)</f>
        <v>0</v>
      </c>
      <c r="R30" s="27">
        <f>IF(ISNUMBER(K30)=FALSE,J30,0)</f>
        <v>0</v>
      </c>
    </row>
    <row r="31">
      <c r="A31" s="9"/>
      <c r="B31" s="52" t="s">
        <v>53</v>
      </c>
      <c r="C31" s="1"/>
      <c r="D31" s="1"/>
      <c r="E31" s="53" t="s">
        <v>93</v>
      </c>
      <c r="F31" s="1"/>
      <c r="G31" s="1"/>
      <c r="H31" s="44"/>
      <c r="I31" s="1"/>
      <c r="J31" s="44"/>
      <c r="K31" s="1"/>
      <c r="L31" s="1"/>
      <c r="M31" s="12"/>
      <c r="N31" s="2"/>
      <c r="O31" s="2"/>
      <c r="P31" s="2"/>
      <c r="Q31" s="2"/>
    </row>
    <row r="32">
      <c r="A32" s="9"/>
      <c r="B32" s="52" t="s">
        <v>55</v>
      </c>
      <c r="C32" s="1"/>
      <c r="D32" s="1"/>
      <c r="E32" s="53" t="s">
        <v>94</v>
      </c>
      <c r="F32" s="1"/>
      <c r="G32" s="1"/>
      <c r="H32" s="44"/>
      <c r="I32" s="1"/>
      <c r="J32" s="44"/>
      <c r="K32" s="1"/>
      <c r="L32" s="1"/>
      <c r="M32" s="12"/>
      <c r="N32" s="2"/>
      <c r="O32" s="2"/>
      <c r="P32" s="2"/>
      <c r="Q32" s="2"/>
    </row>
    <row r="33" thickBot="1">
      <c r="A33" s="9"/>
      <c r="B33" s="54" t="s">
        <v>57</v>
      </c>
      <c r="C33" s="31"/>
      <c r="D33" s="31"/>
      <c r="E33" s="55" t="s">
        <v>58</v>
      </c>
      <c r="F33" s="31"/>
      <c r="G33" s="31"/>
      <c r="H33" s="56"/>
      <c r="I33" s="31"/>
      <c r="J33" s="56"/>
      <c r="K33" s="31"/>
      <c r="L33" s="31"/>
      <c r="M33" s="12"/>
      <c r="N33" s="2"/>
      <c r="O33" s="2"/>
      <c r="P33" s="2"/>
      <c r="Q33" s="2"/>
    </row>
    <row r="34" thickTop="1">
      <c r="A34" s="9"/>
      <c r="B34" s="45">
        <v>2</v>
      </c>
      <c r="C34" s="46" t="s">
        <v>95</v>
      </c>
      <c r="D34" s="46"/>
      <c r="E34" s="46" t="s">
        <v>96</v>
      </c>
      <c r="F34" s="46" t="s">
        <v>3</v>
      </c>
      <c r="G34" s="47" t="s">
        <v>92</v>
      </c>
      <c r="H34" s="70">
        <v>166.541</v>
      </c>
      <c r="I34" s="71">
        <f>ROUND(0,2)</f>
        <v>0</v>
      </c>
      <c r="J34" s="72">
        <f>ROUND(I34*H34,2)</f>
        <v>0</v>
      </c>
      <c r="K34" s="73">
        <v>0.20999999999999999</v>
      </c>
      <c r="L34" s="74">
        <f>IF(ISNUMBER(K34),ROUND(J34*(K34+1),2),0)</f>
        <v>0</v>
      </c>
      <c r="M34" s="12"/>
      <c r="N34" s="2"/>
      <c r="O34" s="2"/>
      <c r="P34" s="2"/>
      <c r="Q34" s="37">
        <f>IF(ISNUMBER(K34),IF(H34&gt;0,IF(I34&gt;0,J34,0),0),0)</f>
        <v>0</v>
      </c>
      <c r="R34" s="27">
        <f>IF(ISNUMBER(K34)=FALSE,J34,0)</f>
        <v>0</v>
      </c>
    </row>
    <row r="35">
      <c r="A35" s="9"/>
      <c r="B35" s="52" t="s">
        <v>53</v>
      </c>
      <c r="C35" s="1"/>
      <c r="D35" s="1"/>
      <c r="E35" s="53" t="s">
        <v>93</v>
      </c>
      <c r="F35" s="1"/>
      <c r="G35" s="1"/>
      <c r="H35" s="44"/>
      <c r="I35" s="1"/>
      <c r="J35" s="44"/>
      <c r="K35" s="1"/>
      <c r="L35" s="1"/>
      <c r="M35" s="12"/>
      <c r="N35" s="2"/>
      <c r="O35" s="2"/>
      <c r="P35" s="2"/>
      <c r="Q35" s="2"/>
    </row>
    <row r="36">
      <c r="A36" s="9"/>
      <c r="B36" s="52" t="s">
        <v>55</v>
      </c>
      <c r="C36" s="1"/>
      <c r="D36" s="1"/>
      <c r="E36" s="53" t="s">
        <v>97</v>
      </c>
      <c r="F36" s="1"/>
      <c r="G36" s="1"/>
      <c r="H36" s="44"/>
      <c r="I36" s="1"/>
      <c r="J36" s="44"/>
      <c r="K36" s="1"/>
      <c r="L36" s="1"/>
      <c r="M36" s="12"/>
      <c r="N36" s="2"/>
      <c r="O36" s="2"/>
      <c r="P36" s="2"/>
      <c r="Q36" s="2"/>
    </row>
    <row r="37" thickBot="1">
      <c r="A37" s="9"/>
      <c r="B37" s="54" t="s">
        <v>57</v>
      </c>
      <c r="C37" s="31"/>
      <c r="D37" s="31"/>
      <c r="E37" s="55" t="s">
        <v>58</v>
      </c>
      <c r="F37" s="31"/>
      <c r="G37" s="31"/>
      <c r="H37" s="56"/>
      <c r="I37" s="31"/>
      <c r="J37" s="56"/>
      <c r="K37" s="31"/>
      <c r="L37" s="31"/>
      <c r="M37" s="12"/>
      <c r="N37" s="2"/>
      <c r="O37" s="2"/>
      <c r="P37" s="2"/>
      <c r="Q37" s="2"/>
    </row>
    <row r="38" thickTop="1">
      <c r="A38" s="9"/>
      <c r="B38" s="45">
        <v>3</v>
      </c>
      <c r="C38" s="46" t="s">
        <v>98</v>
      </c>
      <c r="D38" s="46"/>
      <c r="E38" s="46" t="s">
        <v>99</v>
      </c>
      <c r="F38" s="46" t="s">
        <v>3</v>
      </c>
      <c r="G38" s="47" t="s">
        <v>92</v>
      </c>
      <c r="H38" s="70">
        <v>47.468000000000004</v>
      </c>
      <c r="I38" s="71">
        <f>ROUND(0,2)</f>
        <v>0</v>
      </c>
      <c r="J38" s="72">
        <f>ROUND(I38*H38,2)</f>
        <v>0</v>
      </c>
      <c r="K38" s="73">
        <v>0.20999999999999999</v>
      </c>
      <c r="L38" s="74">
        <f>IF(ISNUMBER(K38),ROUND(J38*(K38+1),2),0)</f>
        <v>0</v>
      </c>
      <c r="M38" s="12"/>
      <c r="N38" s="2"/>
      <c r="O38" s="2"/>
      <c r="P38" s="2"/>
      <c r="Q38" s="37">
        <f>IF(ISNUMBER(K38),IF(H38&gt;0,IF(I38&gt;0,J38,0),0),0)</f>
        <v>0</v>
      </c>
      <c r="R38" s="27">
        <f>IF(ISNUMBER(K38)=FALSE,J38,0)</f>
        <v>0</v>
      </c>
    </row>
    <row r="39">
      <c r="A39" s="9"/>
      <c r="B39" s="52" t="s">
        <v>53</v>
      </c>
      <c r="C39" s="1"/>
      <c r="D39" s="1"/>
      <c r="E39" s="53" t="s">
        <v>93</v>
      </c>
      <c r="F39" s="1"/>
      <c r="G39" s="1"/>
      <c r="H39" s="44"/>
      <c r="I39" s="1"/>
      <c r="J39" s="44"/>
      <c r="K39" s="1"/>
      <c r="L39" s="1"/>
      <c r="M39" s="12"/>
      <c r="N39" s="2"/>
      <c r="O39" s="2"/>
      <c r="P39" s="2"/>
      <c r="Q39" s="2"/>
    </row>
    <row r="40">
      <c r="A40" s="9"/>
      <c r="B40" s="52" t="s">
        <v>55</v>
      </c>
      <c r="C40" s="1"/>
      <c r="D40" s="1"/>
      <c r="E40" s="53" t="s">
        <v>100</v>
      </c>
      <c r="F40" s="1"/>
      <c r="G40" s="1"/>
      <c r="H40" s="44"/>
      <c r="I40" s="1"/>
      <c r="J40" s="44"/>
      <c r="K40" s="1"/>
      <c r="L40" s="1"/>
      <c r="M40" s="12"/>
      <c r="N40" s="2"/>
      <c r="O40" s="2"/>
      <c r="P40" s="2"/>
      <c r="Q40" s="2"/>
    </row>
    <row r="41" thickBot="1">
      <c r="A41" s="9"/>
      <c r="B41" s="54" t="s">
        <v>57</v>
      </c>
      <c r="C41" s="31"/>
      <c r="D41" s="31"/>
      <c r="E41" s="55" t="s">
        <v>58</v>
      </c>
      <c r="F41" s="31"/>
      <c r="G41" s="31"/>
      <c r="H41" s="56"/>
      <c r="I41" s="31"/>
      <c r="J41" s="56"/>
      <c r="K41" s="31"/>
      <c r="L41" s="31"/>
      <c r="M41" s="12"/>
      <c r="N41" s="2"/>
      <c r="O41" s="2"/>
      <c r="P41" s="2"/>
      <c r="Q41" s="2"/>
    </row>
    <row r="42" thickTop="1" thickBot="1" ht="25" customHeight="1">
      <c r="A42" s="9"/>
      <c r="B42" s="1"/>
      <c r="C42" s="57">
        <v>0</v>
      </c>
      <c r="D42" s="1"/>
      <c r="E42" s="58" t="s">
        <v>40</v>
      </c>
      <c r="F42" s="1"/>
      <c r="G42" s="59" t="s">
        <v>59</v>
      </c>
      <c r="H42" s="60">
        <f>J30+J34+J38</f>
        <v>0</v>
      </c>
      <c r="I42" s="59" t="s">
        <v>60</v>
      </c>
      <c r="J42" s="61">
        <f>(L42-H42)</f>
        <v>0</v>
      </c>
      <c r="K42" s="59" t="s">
        <v>61</v>
      </c>
      <c r="L42" s="62">
        <f>L30+L34+L38</f>
        <v>0</v>
      </c>
      <c r="M42" s="12"/>
      <c r="N42" s="2"/>
      <c r="O42" s="2"/>
      <c r="P42" s="2"/>
      <c r="Q42" s="37">
        <f>0+Q30+Q34+Q38</f>
        <v>0</v>
      </c>
      <c r="R42" s="27">
        <f>0+R30+R34+R38</f>
        <v>0</v>
      </c>
      <c r="S42" s="63">
        <f>Q42*(1+J42)+R42</f>
        <v>0</v>
      </c>
    </row>
    <row r="43" thickTop="1" thickBot="1" ht="25" customHeight="1">
      <c r="A43" s="9"/>
      <c r="B43" s="64"/>
      <c r="C43" s="64"/>
      <c r="D43" s="64"/>
      <c r="E43" s="64"/>
      <c r="F43" s="64"/>
      <c r="G43" s="65" t="s">
        <v>62</v>
      </c>
      <c r="H43" s="66">
        <f>J30+J34+J38</f>
        <v>0</v>
      </c>
      <c r="I43" s="65" t="s">
        <v>63</v>
      </c>
      <c r="J43" s="67">
        <f>0+J42</f>
        <v>0</v>
      </c>
      <c r="K43" s="65" t="s">
        <v>64</v>
      </c>
      <c r="L43" s="68">
        <f>L30+L34+L38</f>
        <v>0</v>
      </c>
      <c r="M43" s="12"/>
      <c r="N43" s="2"/>
      <c r="O43" s="2"/>
      <c r="P43" s="2"/>
      <c r="Q43" s="2"/>
    </row>
    <row r="44" ht="40" customHeight="1">
      <c r="A44" s="9"/>
      <c r="B44" s="78" t="s">
        <v>101</v>
      </c>
      <c r="C44" s="1"/>
      <c r="D44" s="1"/>
      <c r="E44" s="1"/>
      <c r="F44" s="1"/>
      <c r="G44" s="1"/>
      <c r="H44" s="44"/>
      <c r="I44" s="1"/>
      <c r="J44" s="44"/>
      <c r="K44" s="1"/>
      <c r="L44" s="1"/>
      <c r="M44" s="12"/>
      <c r="N44" s="2"/>
      <c r="O44" s="2"/>
      <c r="P44" s="2"/>
      <c r="Q44" s="2"/>
    </row>
    <row r="45">
      <c r="A45" s="9"/>
      <c r="B45" s="45">
        <v>1</v>
      </c>
      <c r="C45" s="46" t="s">
        <v>102</v>
      </c>
      <c r="D45" s="46"/>
      <c r="E45" s="46" t="s">
        <v>103</v>
      </c>
      <c r="F45" s="46" t="s">
        <v>3</v>
      </c>
      <c r="G45" s="47" t="s">
        <v>104</v>
      </c>
      <c r="H45" s="48">
        <v>251.81999999999999</v>
      </c>
      <c r="I45" s="25">
        <f>ROUND(0,2)</f>
        <v>0</v>
      </c>
      <c r="J45" s="49">
        <f>ROUND(I45*H45,2)</f>
        <v>0</v>
      </c>
      <c r="K45" s="50">
        <v>0.20999999999999999</v>
      </c>
      <c r="L45" s="51">
        <f>IF(ISNUMBER(K45),ROUND(J45*(K45+1),2),0)</f>
        <v>0</v>
      </c>
      <c r="M45" s="12"/>
      <c r="N45" s="2"/>
      <c r="O45" s="2"/>
      <c r="P45" s="2"/>
      <c r="Q45" s="37">
        <f>IF(ISNUMBER(K45),IF(H45&gt;0,IF(I45&gt;0,J45,0),0),0)</f>
        <v>0</v>
      </c>
      <c r="R45" s="27">
        <f>IF(ISNUMBER(K45)=FALSE,J45,0)</f>
        <v>0</v>
      </c>
    </row>
    <row r="46">
      <c r="A46" s="9"/>
      <c r="B46" s="52" t="s">
        <v>53</v>
      </c>
      <c r="C46" s="1"/>
      <c r="D46" s="1"/>
      <c r="E46" s="53" t="s">
        <v>105</v>
      </c>
      <c r="F46" s="1"/>
      <c r="G46" s="1"/>
      <c r="H46" s="44"/>
      <c r="I46" s="1"/>
      <c r="J46" s="44"/>
      <c r="K46" s="1"/>
      <c r="L46" s="1"/>
      <c r="M46" s="12"/>
      <c r="N46" s="2"/>
      <c r="O46" s="2"/>
      <c r="P46" s="2"/>
      <c r="Q46" s="2"/>
    </row>
    <row r="47">
      <c r="A47" s="9"/>
      <c r="B47" s="52" t="s">
        <v>55</v>
      </c>
      <c r="C47" s="1"/>
      <c r="D47" s="1"/>
      <c r="E47" s="53" t="s">
        <v>106</v>
      </c>
      <c r="F47" s="1"/>
      <c r="G47" s="1"/>
      <c r="H47" s="44"/>
      <c r="I47" s="1"/>
      <c r="J47" s="44"/>
      <c r="K47" s="1"/>
      <c r="L47" s="1"/>
      <c r="M47" s="12"/>
      <c r="N47" s="2"/>
      <c r="O47" s="2"/>
      <c r="P47" s="2"/>
      <c r="Q47" s="2"/>
    </row>
    <row r="48" thickBot="1">
      <c r="A48" s="9"/>
      <c r="B48" s="54" t="s">
        <v>57</v>
      </c>
      <c r="C48" s="31"/>
      <c r="D48" s="31"/>
      <c r="E48" s="55" t="s">
        <v>58</v>
      </c>
      <c r="F48" s="31"/>
      <c r="G48" s="31"/>
      <c r="H48" s="56"/>
      <c r="I48" s="31"/>
      <c r="J48" s="56"/>
      <c r="K48" s="31"/>
      <c r="L48" s="31"/>
      <c r="M48" s="12"/>
      <c r="N48" s="2"/>
      <c r="O48" s="2"/>
      <c r="P48" s="2"/>
      <c r="Q48" s="2"/>
    </row>
    <row r="49" thickTop="1">
      <c r="A49" s="9"/>
      <c r="B49" s="45">
        <v>2</v>
      </c>
      <c r="C49" s="46" t="s">
        <v>107</v>
      </c>
      <c r="D49" s="46"/>
      <c r="E49" s="46" t="s">
        <v>108</v>
      </c>
      <c r="F49" s="46" t="s">
        <v>3</v>
      </c>
      <c r="G49" s="47" t="s">
        <v>109</v>
      </c>
      <c r="H49" s="70">
        <v>0.193</v>
      </c>
      <c r="I49" s="71">
        <f>ROUND(0,2)</f>
        <v>0</v>
      </c>
      <c r="J49" s="72">
        <f>ROUND(I49*H49,2)</f>
        <v>0</v>
      </c>
      <c r="K49" s="73">
        <v>0.20999999999999999</v>
      </c>
      <c r="L49" s="74">
        <f>IF(ISNUMBER(K49),ROUND(J49*(K49+1),2),0)</f>
        <v>0</v>
      </c>
      <c r="M49" s="12"/>
      <c r="N49" s="2"/>
      <c r="O49" s="2"/>
      <c r="P49" s="2"/>
      <c r="Q49" s="37">
        <f>IF(ISNUMBER(K49),IF(H49&gt;0,IF(I49&gt;0,J49,0),0),0)</f>
        <v>0</v>
      </c>
      <c r="R49" s="27">
        <f>IF(ISNUMBER(K49)=FALSE,J49,0)</f>
        <v>0</v>
      </c>
    </row>
    <row r="50">
      <c r="A50" s="9"/>
      <c r="B50" s="52" t="s">
        <v>53</v>
      </c>
      <c r="C50" s="1"/>
      <c r="D50" s="1"/>
      <c r="E50" s="53" t="s">
        <v>110</v>
      </c>
      <c r="F50" s="1"/>
      <c r="G50" s="1"/>
      <c r="H50" s="44"/>
      <c r="I50" s="1"/>
      <c r="J50" s="44"/>
      <c r="K50" s="1"/>
      <c r="L50" s="1"/>
      <c r="M50" s="12"/>
      <c r="N50" s="2"/>
      <c r="O50" s="2"/>
      <c r="P50" s="2"/>
      <c r="Q50" s="2"/>
    </row>
    <row r="51">
      <c r="A51" s="9"/>
      <c r="B51" s="52" t="s">
        <v>55</v>
      </c>
      <c r="C51" s="1"/>
      <c r="D51" s="1"/>
      <c r="E51" s="53" t="s">
        <v>111</v>
      </c>
      <c r="F51" s="1"/>
      <c r="G51" s="1"/>
      <c r="H51" s="44"/>
      <c r="I51" s="1"/>
      <c r="J51" s="44"/>
      <c r="K51" s="1"/>
      <c r="L51" s="1"/>
      <c r="M51" s="12"/>
      <c r="N51" s="2"/>
      <c r="O51" s="2"/>
      <c r="P51" s="2"/>
      <c r="Q51" s="2"/>
    </row>
    <row r="52" thickBot="1">
      <c r="A52" s="9"/>
      <c r="B52" s="54" t="s">
        <v>57</v>
      </c>
      <c r="C52" s="31"/>
      <c r="D52" s="31"/>
      <c r="E52" s="55" t="s">
        <v>58</v>
      </c>
      <c r="F52" s="31"/>
      <c r="G52" s="31"/>
      <c r="H52" s="56"/>
      <c r="I52" s="31"/>
      <c r="J52" s="56"/>
      <c r="K52" s="31"/>
      <c r="L52" s="31"/>
      <c r="M52" s="12"/>
      <c r="N52" s="2"/>
      <c r="O52" s="2"/>
      <c r="P52" s="2"/>
      <c r="Q52" s="2"/>
    </row>
    <row r="53" thickTop="1">
      <c r="A53" s="9"/>
      <c r="B53" s="45">
        <v>3</v>
      </c>
      <c r="C53" s="46" t="s">
        <v>112</v>
      </c>
      <c r="D53" s="46"/>
      <c r="E53" s="46" t="s">
        <v>113</v>
      </c>
      <c r="F53" s="46" t="s">
        <v>3</v>
      </c>
      <c r="G53" s="47" t="s">
        <v>109</v>
      </c>
      <c r="H53" s="70">
        <v>23.515999999999998</v>
      </c>
      <c r="I53" s="71">
        <f>ROUND(0,2)</f>
        <v>0</v>
      </c>
      <c r="J53" s="72">
        <f>ROUND(I53*H53,2)</f>
        <v>0</v>
      </c>
      <c r="K53" s="73">
        <v>0.20999999999999999</v>
      </c>
      <c r="L53" s="74">
        <f>IF(ISNUMBER(K53),ROUND(J53*(K53+1),2),0)</f>
        <v>0</v>
      </c>
      <c r="M53" s="12"/>
      <c r="N53" s="2"/>
      <c r="O53" s="2"/>
      <c r="P53" s="2"/>
      <c r="Q53" s="37">
        <f>IF(ISNUMBER(K53),IF(H53&gt;0,IF(I53&gt;0,J53,0),0),0)</f>
        <v>0</v>
      </c>
      <c r="R53" s="27">
        <f>IF(ISNUMBER(K53)=FALSE,J53,0)</f>
        <v>0</v>
      </c>
    </row>
    <row r="54">
      <c r="A54" s="9"/>
      <c r="B54" s="52" t="s">
        <v>53</v>
      </c>
      <c r="C54" s="1"/>
      <c r="D54" s="1"/>
      <c r="E54" s="53" t="s">
        <v>114</v>
      </c>
      <c r="F54" s="1"/>
      <c r="G54" s="1"/>
      <c r="H54" s="44"/>
      <c r="I54" s="1"/>
      <c r="J54" s="44"/>
      <c r="K54" s="1"/>
      <c r="L54" s="1"/>
      <c r="M54" s="12"/>
      <c r="N54" s="2"/>
      <c r="O54" s="2"/>
      <c r="P54" s="2"/>
      <c r="Q54" s="2"/>
    </row>
    <row r="55">
      <c r="A55" s="9"/>
      <c r="B55" s="52" t="s">
        <v>55</v>
      </c>
      <c r="C55" s="1"/>
      <c r="D55" s="1"/>
      <c r="E55" s="53" t="s">
        <v>115</v>
      </c>
      <c r="F55" s="1"/>
      <c r="G55" s="1"/>
      <c r="H55" s="44"/>
      <c r="I55" s="1"/>
      <c r="J55" s="44"/>
      <c r="K55" s="1"/>
      <c r="L55" s="1"/>
      <c r="M55" s="12"/>
      <c r="N55" s="2"/>
      <c r="O55" s="2"/>
      <c r="P55" s="2"/>
      <c r="Q55" s="2"/>
    </row>
    <row r="56" thickBot="1">
      <c r="A56" s="9"/>
      <c r="B56" s="54" t="s">
        <v>57</v>
      </c>
      <c r="C56" s="31"/>
      <c r="D56" s="31"/>
      <c r="E56" s="55" t="s">
        <v>58</v>
      </c>
      <c r="F56" s="31"/>
      <c r="G56" s="31"/>
      <c r="H56" s="56"/>
      <c r="I56" s="31"/>
      <c r="J56" s="56"/>
      <c r="K56" s="31"/>
      <c r="L56" s="31"/>
      <c r="M56" s="12"/>
      <c r="N56" s="2"/>
      <c r="O56" s="2"/>
      <c r="P56" s="2"/>
      <c r="Q56" s="2"/>
    </row>
    <row r="57" thickTop="1">
      <c r="A57" s="9"/>
      <c r="B57" s="45">
        <v>4</v>
      </c>
      <c r="C57" s="46" t="s">
        <v>116</v>
      </c>
      <c r="D57" s="46"/>
      <c r="E57" s="46" t="s">
        <v>117</v>
      </c>
      <c r="F57" s="46" t="s">
        <v>3</v>
      </c>
      <c r="G57" s="47" t="s">
        <v>109</v>
      </c>
      <c r="H57" s="70">
        <v>7.1280000000000001</v>
      </c>
      <c r="I57" s="71">
        <f>ROUND(0,2)</f>
        <v>0</v>
      </c>
      <c r="J57" s="72">
        <f>ROUND(I57*H57,2)</f>
        <v>0</v>
      </c>
      <c r="K57" s="73">
        <v>0.20999999999999999</v>
      </c>
      <c r="L57" s="74">
        <f>IF(ISNUMBER(K57),ROUND(J57*(K57+1),2),0)</f>
        <v>0</v>
      </c>
      <c r="M57" s="12"/>
      <c r="N57" s="2"/>
      <c r="O57" s="2"/>
      <c r="P57" s="2"/>
      <c r="Q57" s="37">
        <f>IF(ISNUMBER(K57),IF(H57&gt;0,IF(I57&gt;0,J57,0),0),0)</f>
        <v>0</v>
      </c>
      <c r="R57" s="27">
        <f>IF(ISNUMBER(K57)=FALSE,J57,0)</f>
        <v>0</v>
      </c>
    </row>
    <row r="58">
      <c r="A58" s="9"/>
      <c r="B58" s="52" t="s">
        <v>53</v>
      </c>
      <c r="C58" s="1"/>
      <c r="D58" s="1"/>
      <c r="E58" s="53" t="s">
        <v>118</v>
      </c>
      <c r="F58" s="1"/>
      <c r="G58" s="1"/>
      <c r="H58" s="44"/>
      <c r="I58" s="1"/>
      <c r="J58" s="44"/>
      <c r="K58" s="1"/>
      <c r="L58" s="1"/>
      <c r="M58" s="12"/>
      <c r="N58" s="2"/>
      <c r="O58" s="2"/>
      <c r="P58" s="2"/>
      <c r="Q58" s="2"/>
    </row>
    <row r="59">
      <c r="A59" s="9"/>
      <c r="B59" s="52" t="s">
        <v>55</v>
      </c>
      <c r="C59" s="1"/>
      <c r="D59" s="1"/>
      <c r="E59" s="53" t="s">
        <v>119</v>
      </c>
      <c r="F59" s="1"/>
      <c r="G59" s="1"/>
      <c r="H59" s="44"/>
      <c r="I59" s="1"/>
      <c r="J59" s="44"/>
      <c r="K59" s="1"/>
      <c r="L59" s="1"/>
      <c r="M59" s="12"/>
      <c r="N59" s="2"/>
      <c r="O59" s="2"/>
      <c r="P59" s="2"/>
      <c r="Q59" s="2"/>
    </row>
    <row r="60" thickBot="1">
      <c r="A60" s="9"/>
      <c r="B60" s="54" t="s">
        <v>57</v>
      </c>
      <c r="C60" s="31"/>
      <c r="D60" s="31"/>
      <c r="E60" s="55" t="s">
        <v>58</v>
      </c>
      <c r="F60" s="31"/>
      <c r="G60" s="31"/>
      <c r="H60" s="56"/>
      <c r="I60" s="31"/>
      <c r="J60" s="56"/>
      <c r="K60" s="31"/>
      <c r="L60" s="31"/>
      <c r="M60" s="12"/>
      <c r="N60" s="2"/>
      <c r="O60" s="2"/>
      <c r="P60" s="2"/>
      <c r="Q60" s="2"/>
    </row>
    <row r="61" thickTop="1">
      <c r="A61" s="9"/>
      <c r="B61" s="45">
        <v>5</v>
      </c>
      <c r="C61" s="46" t="s">
        <v>120</v>
      </c>
      <c r="D61" s="46"/>
      <c r="E61" s="46" t="s">
        <v>121</v>
      </c>
      <c r="F61" s="46" t="s">
        <v>3</v>
      </c>
      <c r="G61" s="47" t="s">
        <v>109</v>
      </c>
      <c r="H61" s="70">
        <v>4.6029999999999998</v>
      </c>
      <c r="I61" s="71">
        <f>ROUND(0,2)</f>
        <v>0</v>
      </c>
      <c r="J61" s="72">
        <f>ROUND(I61*H61,2)</f>
        <v>0</v>
      </c>
      <c r="K61" s="73">
        <v>0.20999999999999999</v>
      </c>
      <c r="L61" s="74">
        <f>IF(ISNUMBER(K61),ROUND(J61*(K61+1),2),0)</f>
        <v>0</v>
      </c>
      <c r="M61" s="12"/>
      <c r="N61" s="2"/>
      <c r="O61" s="2"/>
      <c r="P61" s="2"/>
      <c r="Q61" s="37">
        <f>IF(ISNUMBER(K61),IF(H61&gt;0,IF(I61&gt;0,J61,0),0),0)</f>
        <v>0</v>
      </c>
      <c r="R61" s="27">
        <f>IF(ISNUMBER(K61)=FALSE,J61,0)</f>
        <v>0</v>
      </c>
    </row>
    <row r="62">
      <c r="A62" s="9"/>
      <c r="B62" s="52" t="s">
        <v>53</v>
      </c>
      <c r="C62" s="1"/>
      <c r="D62" s="1"/>
      <c r="E62" s="53" t="s">
        <v>122</v>
      </c>
      <c r="F62" s="1"/>
      <c r="G62" s="1"/>
      <c r="H62" s="44"/>
      <c r="I62" s="1"/>
      <c r="J62" s="44"/>
      <c r="K62" s="1"/>
      <c r="L62" s="1"/>
      <c r="M62" s="12"/>
      <c r="N62" s="2"/>
      <c r="O62" s="2"/>
      <c r="P62" s="2"/>
      <c r="Q62" s="2"/>
    </row>
    <row r="63">
      <c r="A63" s="9"/>
      <c r="B63" s="52" t="s">
        <v>55</v>
      </c>
      <c r="C63" s="1"/>
      <c r="D63" s="1"/>
      <c r="E63" s="53" t="s">
        <v>123</v>
      </c>
      <c r="F63" s="1"/>
      <c r="G63" s="1"/>
      <c r="H63" s="44"/>
      <c r="I63" s="1"/>
      <c r="J63" s="44"/>
      <c r="K63" s="1"/>
      <c r="L63" s="1"/>
      <c r="M63" s="12"/>
      <c r="N63" s="2"/>
      <c r="O63" s="2"/>
      <c r="P63" s="2"/>
      <c r="Q63" s="2"/>
    </row>
    <row r="64" thickBot="1">
      <c r="A64" s="9"/>
      <c r="B64" s="54" t="s">
        <v>57</v>
      </c>
      <c r="C64" s="31"/>
      <c r="D64" s="31"/>
      <c r="E64" s="55" t="s">
        <v>58</v>
      </c>
      <c r="F64" s="31"/>
      <c r="G64" s="31"/>
      <c r="H64" s="56"/>
      <c r="I64" s="31"/>
      <c r="J64" s="56"/>
      <c r="K64" s="31"/>
      <c r="L64" s="31"/>
      <c r="M64" s="12"/>
      <c r="N64" s="2"/>
      <c r="O64" s="2"/>
      <c r="P64" s="2"/>
      <c r="Q64" s="2"/>
    </row>
    <row r="65" thickTop="1">
      <c r="A65" s="9"/>
      <c r="B65" s="45">
        <v>6</v>
      </c>
      <c r="C65" s="46" t="s">
        <v>124</v>
      </c>
      <c r="D65" s="46"/>
      <c r="E65" s="46" t="s">
        <v>125</v>
      </c>
      <c r="F65" s="46" t="s">
        <v>3</v>
      </c>
      <c r="G65" s="47" t="s">
        <v>109</v>
      </c>
      <c r="H65" s="70">
        <v>275.03300000000002</v>
      </c>
      <c r="I65" s="71">
        <f>ROUND(0,2)</f>
        <v>0</v>
      </c>
      <c r="J65" s="72">
        <f>ROUND(I65*H65,2)</f>
        <v>0</v>
      </c>
      <c r="K65" s="73">
        <v>0.20999999999999999</v>
      </c>
      <c r="L65" s="74">
        <f>IF(ISNUMBER(K65),ROUND(J65*(K65+1),2),0)</f>
        <v>0</v>
      </c>
      <c r="M65" s="12"/>
      <c r="N65" s="2"/>
      <c r="O65" s="2"/>
      <c r="P65" s="2"/>
      <c r="Q65" s="37">
        <f>IF(ISNUMBER(K65),IF(H65&gt;0,IF(I65&gt;0,J65,0),0),0)</f>
        <v>0</v>
      </c>
      <c r="R65" s="27">
        <f>IF(ISNUMBER(K65)=FALSE,J65,0)</f>
        <v>0</v>
      </c>
    </row>
    <row r="66">
      <c r="A66" s="9"/>
      <c r="B66" s="52" t="s">
        <v>53</v>
      </c>
      <c r="C66" s="1"/>
      <c r="D66" s="1"/>
      <c r="E66" s="53" t="s">
        <v>126</v>
      </c>
      <c r="F66" s="1"/>
      <c r="G66" s="1"/>
      <c r="H66" s="44"/>
      <c r="I66" s="1"/>
      <c r="J66" s="44"/>
      <c r="K66" s="1"/>
      <c r="L66" s="1"/>
      <c r="M66" s="12"/>
      <c r="N66" s="2"/>
      <c r="O66" s="2"/>
      <c r="P66" s="2"/>
      <c r="Q66" s="2"/>
    </row>
    <row r="67">
      <c r="A67" s="9"/>
      <c r="B67" s="52" t="s">
        <v>55</v>
      </c>
      <c r="C67" s="1"/>
      <c r="D67" s="1"/>
      <c r="E67" s="53" t="s">
        <v>127</v>
      </c>
      <c r="F67" s="1"/>
      <c r="G67" s="1"/>
      <c r="H67" s="44"/>
      <c r="I67" s="1"/>
      <c r="J67" s="44"/>
      <c r="K67" s="1"/>
      <c r="L67" s="1"/>
      <c r="M67" s="12"/>
      <c r="N67" s="2"/>
      <c r="O67" s="2"/>
      <c r="P67" s="2"/>
      <c r="Q67" s="2"/>
    </row>
    <row r="68" thickBot="1">
      <c r="A68" s="9"/>
      <c r="B68" s="54" t="s">
        <v>57</v>
      </c>
      <c r="C68" s="31"/>
      <c r="D68" s="31"/>
      <c r="E68" s="55" t="s">
        <v>58</v>
      </c>
      <c r="F68" s="31"/>
      <c r="G68" s="31"/>
      <c r="H68" s="56"/>
      <c r="I68" s="31"/>
      <c r="J68" s="56"/>
      <c r="K68" s="31"/>
      <c r="L68" s="31"/>
      <c r="M68" s="12"/>
      <c r="N68" s="2"/>
      <c r="O68" s="2"/>
      <c r="P68" s="2"/>
      <c r="Q68" s="2"/>
    </row>
    <row r="69" thickTop="1">
      <c r="A69" s="9"/>
      <c r="B69" s="45">
        <v>7</v>
      </c>
      <c r="C69" s="46" t="s">
        <v>128</v>
      </c>
      <c r="D69" s="46"/>
      <c r="E69" s="46" t="s">
        <v>129</v>
      </c>
      <c r="F69" s="46" t="s">
        <v>3</v>
      </c>
      <c r="G69" s="47" t="s">
        <v>130</v>
      </c>
      <c r="H69" s="70">
        <v>305.13799999999998</v>
      </c>
      <c r="I69" s="71">
        <f>ROUND(0,2)</f>
        <v>0</v>
      </c>
      <c r="J69" s="72">
        <f>ROUND(I69*H69,2)</f>
        <v>0</v>
      </c>
      <c r="K69" s="73">
        <v>0.20999999999999999</v>
      </c>
      <c r="L69" s="74">
        <f>IF(ISNUMBER(K69),ROUND(J69*(K69+1),2),0)</f>
        <v>0</v>
      </c>
      <c r="M69" s="12"/>
      <c r="N69" s="2"/>
      <c r="O69" s="2"/>
      <c r="P69" s="2"/>
      <c r="Q69" s="37">
        <f>IF(ISNUMBER(K69),IF(H69&gt;0,IF(I69&gt;0,J69,0),0),0)</f>
        <v>0</v>
      </c>
      <c r="R69" s="27">
        <f>IF(ISNUMBER(K69)=FALSE,J69,0)</f>
        <v>0</v>
      </c>
    </row>
    <row r="70">
      <c r="A70" s="9"/>
      <c r="B70" s="52" t="s">
        <v>53</v>
      </c>
      <c r="C70" s="1"/>
      <c r="D70" s="1"/>
      <c r="E70" s="53" t="s">
        <v>3</v>
      </c>
      <c r="F70" s="1"/>
      <c r="G70" s="1"/>
      <c r="H70" s="44"/>
      <c r="I70" s="1"/>
      <c r="J70" s="44"/>
      <c r="K70" s="1"/>
      <c r="L70" s="1"/>
      <c r="M70" s="12"/>
      <c r="N70" s="2"/>
      <c r="O70" s="2"/>
      <c r="P70" s="2"/>
      <c r="Q70" s="2"/>
    </row>
    <row r="71">
      <c r="A71" s="9"/>
      <c r="B71" s="52" t="s">
        <v>55</v>
      </c>
      <c r="C71" s="1"/>
      <c r="D71" s="1"/>
      <c r="E71" s="53" t="s">
        <v>131</v>
      </c>
      <c r="F71" s="1"/>
      <c r="G71" s="1"/>
      <c r="H71" s="44"/>
      <c r="I71" s="1"/>
      <c r="J71" s="44"/>
      <c r="K71" s="1"/>
      <c r="L71" s="1"/>
      <c r="M71" s="12"/>
      <c r="N71" s="2"/>
      <c r="O71" s="2"/>
      <c r="P71" s="2"/>
      <c r="Q71" s="2"/>
    </row>
    <row r="72" thickBot="1">
      <c r="A72" s="9"/>
      <c r="B72" s="54" t="s">
        <v>57</v>
      </c>
      <c r="C72" s="31"/>
      <c r="D72" s="31"/>
      <c r="E72" s="55" t="s">
        <v>58</v>
      </c>
      <c r="F72" s="31"/>
      <c r="G72" s="31"/>
      <c r="H72" s="56"/>
      <c r="I72" s="31"/>
      <c r="J72" s="56"/>
      <c r="K72" s="31"/>
      <c r="L72" s="31"/>
      <c r="M72" s="12"/>
      <c r="N72" s="2"/>
      <c r="O72" s="2"/>
      <c r="P72" s="2"/>
      <c r="Q72" s="2"/>
    </row>
    <row r="73" thickTop="1">
      <c r="A73" s="9"/>
      <c r="B73" s="45">
        <v>8</v>
      </c>
      <c r="C73" s="46" t="s">
        <v>132</v>
      </c>
      <c r="D73" s="46"/>
      <c r="E73" s="46" t="s">
        <v>133</v>
      </c>
      <c r="F73" s="46" t="s">
        <v>3</v>
      </c>
      <c r="G73" s="47" t="s">
        <v>130</v>
      </c>
      <c r="H73" s="70">
        <v>576.33299999999997</v>
      </c>
      <c r="I73" s="71">
        <f>ROUND(0,2)</f>
        <v>0</v>
      </c>
      <c r="J73" s="72">
        <f>ROUND(I73*H73,2)</f>
        <v>0</v>
      </c>
      <c r="K73" s="73">
        <v>0.20999999999999999</v>
      </c>
      <c r="L73" s="74">
        <f>IF(ISNUMBER(K73),ROUND(J73*(K73+1),2),0)</f>
        <v>0</v>
      </c>
      <c r="M73" s="12"/>
      <c r="N73" s="2"/>
      <c r="O73" s="2"/>
      <c r="P73" s="2"/>
      <c r="Q73" s="37">
        <f>IF(ISNUMBER(K73),IF(H73&gt;0,IF(I73&gt;0,J73,0),0),0)</f>
        <v>0</v>
      </c>
      <c r="R73" s="27">
        <f>IF(ISNUMBER(K73)=FALSE,J73,0)</f>
        <v>0</v>
      </c>
    </row>
    <row r="74">
      <c r="A74" s="9"/>
      <c r="B74" s="52" t="s">
        <v>53</v>
      </c>
      <c r="C74" s="1"/>
      <c r="D74" s="1"/>
      <c r="E74" s="53" t="s">
        <v>134</v>
      </c>
      <c r="F74" s="1"/>
      <c r="G74" s="1"/>
      <c r="H74" s="44"/>
      <c r="I74" s="1"/>
      <c r="J74" s="44"/>
      <c r="K74" s="1"/>
      <c r="L74" s="1"/>
      <c r="M74" s="12"/>
      <c r="N74" s="2"/>
      <c r="O74" s="2"/>
      <c r="P74" s="2"/>
      <c r="Q74" s="2"/>
    </row>
    <row r="75">
      <c r="A75" s="9"/>
      <c r="B75" s="52" t="s">
        <v>55</v>
      </c>
      <c r="C75" s="1"/>
      <c r="D75" s="1"/>
      <c r="E75" s="53" t="s">
        <v>135</v>
      </c>
      <c r="F75" s="1"/>
      <c r="G75" s="1"/>
      <c r="H75" s="44"/>
      <c r="I75" s="1"/>
      <c r="J75" s="44"/>
      <c r="K75" s="1"/>
      <c r="L75" s="1"/>
      <c r="M75" s="12"/>
      <c r="N75" s="2"/>
      <c r="O75" s="2"/>
      <c r="P75" s="2"/>
      <c r="Q75" s="2"/>
    </row>
    <row r="76" thickBot="1">
      <c r="A76" s="9"/>
      <c r="B76" s="54" t="s">
        <v>57</v>
      </c>
      <c r="C76" s="31"/>
      <c r="D76" s="31"/>
      <c r="E76" s="55" t="s">
        <v>58</v>
      </c>
      <c r="F76" s="31"/>
      <c r="G76" s="31"/>
      <c r="H76" s="56"/>
      <c r="I76" s="31"/>
      <c r="J76" s="56"/>
      <c r="K76" s="31"/>
      <c r="L76" s="31"/>
      <c r="M76" s="12"/>
      <c r="N76" s="2"/>
      <c r="O76" s="2"/>
      <c r="P76" s="2"/>
      <c r="Q76" s="2"/>
    </row>
    <row r="77" thickTop="1">
      <c r="A77" s="9"/>
      <c r="B77" s="45">
        <v>9</v>
      </c>
      <c r="C77" s="46" t="s">
        <v>136</v>
      </c>
      <c r="D77" s="46"/>
      <c r="E77" s="46" t="s">
        <v>137</v>
      </c>
      <c r="F77" s="46" t="s">
        <v>3</v>
      </c>
      <c r="G77" s="47" t="s">
        <v>109</v>
      </c>
      <c r="H77" s="70">
        <v>11.349</v>
      </c>
      <c r="I77" s="71">
        <f>ROUND(0,2)</f>
        <v>0</v>
      </c>
      <c r="J77" s="72">
        <f>ROUND(I77*H77,2)</f>
        <v>0</v>
      </c>
      <c r="K77" s="73">
        <v>0.20999999999999999</v>
      </c>
      <c r="L77" s="74">
        <f>IF(ISNUMBER(K77),ROUND(J77*(K77+1),2),0)</f>
        <v>0</v>
      </c>
      <c r="M77" s="12"/>
      <c r="N77" s="2"/>
      <c r="O77" s="2"/>
      <c r="P77" s="2"/>
      <c r="Q77" s="37">
        <f>IF(ISNUMBER(K77),IF(H77&gt;0,IF(I77&gt;0,J77,0),0),0)</f>
        <v>0</v>
      </c>
      <c r="R77" s="27">
        <f>IF(ISNUMBER(K77)=FALSE,J77,0)</f>
        <v>0</v>
      </c>
    </row>
    <row r="78">
      <c r="A78" s="9"/>
      <c r="B78" s="52" t="s">
        <v>53</v>
      </c>
      <c r="C78" s="1"/>
      <c r="D78" s="1"/>
      <c r="E78" s="53" t="s">
        <v>3</v>
      </c>
      <c r="F78" s="1"/>
      <c r="G78" s="1"/>
      <c r="H78" s="44"/>
      <c r="I78" s="1"/>
      <c r="J78" s="44"/>
      <c r="K78" s="1"/>
      <c r="L78" s="1"/>
      <c r="M78" s="12"/>
      <c r="N78" s="2"/>
      <c r="O78" s="2"/>
      <c r="P78" s="2"/>
      <c r="Q78" s="2"/>
    </row>
    <row r="79">
      <c r="A79" s="9"/>
      <c r="B79" s="52" t="s">
        <v>55</v>
      </c>
      <c r="C79" s="1"/>
      <c r="D79" s="1"/>
      <c r="E79" s="53" t="s">
        <v>138</v>
      </c>
      <c r="F79" s="1"/>
      <c r="G79" s="1"/>
      <c r="H79" s="44"/>
      <c r="I79" s="1"/>
      <c r="J79" s="44"/>
      <c r="K79" s="1"/>
      <c r="L79" s="1"/>
      <c r="M79" s="12"/>
      <c r="N79" s="2"/>
      <c r="O79" s="2"/>
      <c r="P79" s="2"/>
      <c r="Q79" s="2"/>
    </row>
    <row r="80" thickBot="1">
      <c r="A80" s="9"/>
      <c r="B80" s="54" t="s">
        <v>57</v>
      </c>
      <c r="C80" s="31"/>
      <c r="D80" s="31"/>
      <c r="E80" s="55" t="s">
        <v>58</v>
      </c>
      <c r="F80" s="31"/>
      <c r="G80" s="31"/>
      <c r="H80" s="56"/>
      <c r="I80" s="31"/>
      <c r="J80" s="56"/>
      <c r="K80" s="31"/>
      <c r="L80" s="31"/>
      <c r="M80" s="12"/>
      <c r="N80" s="2"/>
      <c r="O80" s="2"/>
      <c r="P80" s="2"/>
      <c r="Q80" s="2"/>
    </row>
    <row r="81" thickTop="1">
      <c r="A81" s="9"/>
      <c r="B81" s="45">
        <v>10</v>
      </c>
      <c r="C81" s="46" t="s">
        <v>139</v>
      </c>
      <c r="D81" s="46"/>
      <c r="E81" s="46" t="s">
        <v>140</v>
      </c>
      <c r="F81" s="46" t="s">
        <v>3</v>
      </c>
      <c r="G81" s="47" t="s">
        <v>130</v>
      </c>
      <c r="H81" s="70">
        <v>10.670999999999999</v>
      </c>
      <c r="I81" s="71">
        <f>ROUND(0,2)</f>
        <v>0</v>
      </c>
      <c r="J81" s="72">
        <f>ROUND(I81*H81,2)</f>
        <v>0</v>
      </c>
      <c r="K81" s="73">
        <v>0.20999999999999999</v>
      </c>
      <c r="L81" s="74">
        <f>IF(ISNUMBER(K81),ROUND(J81*(K81+1),2),0)</f>
        <v>0</v>
      </c>
      <c r="M81" s="12"/>
      <c r="N81" s="2"/>
      <c r="O81" s="2"/>
      <c r="P81" s="2"/>
      <c r="Q81" s="37">
        <f>IF(ISNUMBER(K81),IF(H81&gt;0,IF(I81&gt;0,J81,0),0),0)</f>
        <v>0</v>
      </c>
      <c r="R81" s="27">
        <f>IF(ISNUMBER(K81)=FALSE,J81,0)</f>
        <v>0</v>
      </c>
    </row>
    <row r="82">
      <c r="A82" s="9"/>
      <c r="B82" s="52" t="s">
        <v>53</v>
      </c>
      <c r="C82" s="1"/>
      <c r="D82" s="1"/>
      <c r="E82" s="53" t="s">
        <v>141</v>
      </c>
      <c r="F82" s="1"/>
      <c r="G82" s="1"/>
      <c r="H82" s="44"/>
      <c r="I82" s="1"/>
      <c r="J82" s="44"/>
      <c r="K82" s="1"/>
      <c r="L82" s="1"/>
      <c r="M82" s="12"/>
      <c r="N82" s="2"/>
      <c r="O82" s="2"/>
      <c r="P82" s="2"/>
      <c r="Q82" s="2"/>
    </row>
    <row r="83">
      <c r="A83" s="9"/>
      <c r="B83" s="52" t="s">
        <v>55</v>
      </c>
      <c r="C83" s="1"/>
      <c r="D83" s="1"/>
      <c r="E83" s="53" t="s">
        <v>142</v>
      </c>
      <c r="F83" s="1"/>
      <c r="G83" s="1"/>
      <c r="H83" s="44"/>
      <c r="I83" s="1"/>
      <c r="J83" s="44"/>
      <c r="K83" s="1"/>
      <c r="L83" s="1"/>
      <c r="M83" s="12"/>
      <c r="N83" s="2"/>
      <c r="O83" s="2"/>
      <c r="P83" s="2"/>
      <c r="Q83" s="2"/>
    </row>
    <row r="84" thickBot="1">
      <c r="A84" s="9"/>
      <c r="B84" s="54" t="s">
        <v>57</v>
      </c>
      <c r="C84" s="31"/>
      <c r="D84" s="31"/>
      <c r="E84" s="55" t="s">
        <v>58</v>
      </c>
      <c r="F84" s="31"/>
      <c r="G84" s="31"/>
      <c r="H84" s="56"/>
      <c r="I84" s="31"/>
      <c r="J84" s="56"/>
      <c r="K84" s="31"/>
      <c r="L84" s="31"/>
      <c r="M84" s="12"/>
      <c r="N84" s="2"/>
      <c r="O84" s="2"/>
      <c r="P84" s="2"/>
      <c r="Q84" s="2"/>
    </row>
    <row r="85" thickTop="1">
      <c r="A85" s="9"/>
      <c r="B85" s="45">
        <v>11</v>
      </c>
      <c r="C85" s="46" t="s">
        <v>143</v>
      </c>
      <c r="D85" s="46"/>
      <c r="E85" s="46" t="s">
        <v>144</v>
      </c>
      <c r="F85" s="46" t="s">
        <v>3</v>
      </c>
      <c r="G85" s="47" t="s">
        <v>109</v>
      </c>
      <c r="H85" s="70">
        <v>95.900000000000006</v>
      </c>
      <c r="I85" s="71">
        <f>ROUND(0,2)</f>
        <v>0</v>
      </c>
      <c r="J85" s="72">
        <f>ROUND(I85*H85,2)</f>
        <v>0</v>
      </c>
      <c r="K85" s="73">
        <v>0.20999999999999999</v>
      </c>
      <c r="L85" s="74">
        <f>IF(ISNUMBER(K85),ROUND(J85*(K85+1),2),0)</f>
        <v>0</v>
      </c>
      <c r="M85" s="12"/>
      <c r="N85" s="2"/>
      <c r="O85" s="2"/>
      <c r="P85" s="2"/>
      <c r="Q85" s="37">
        <f>IF(ISNUMBER(K85),IF(H85&gt;0,IF(I85&gt;0,J85,0),0),0)</f>
        <v>0</v>
      </c>
      <c r="R85" s="27">
        <f>IF(ISNUMBER(K85)=FALSE,J85,0)</f>
        <v>0</v>
      </c>
    </row>
    <row r="86">
      <c r="A86" s="9"/>
      <c r="B86" s="52" t="s">
        <v>53</v>
      </c>
      <c r="C86" s="1"/>
      <c r="D86" s="1"/>
      <c r="E86" s="53" t="s">
        <v>145</v>
      </c>
      <c r="F86" s="1"/>
      <c r="G86" s="1"/>
      <c r="H86" s="44"/>
      <c r="I86" s="1"/>
      <c r="J86" s="44"/>
      <c r="K86" s="1"/>
      <c r="L86" s="1"/>
      <c r="M86" s="12"/>
      <c r="N86" s="2"/>
      <c r="O86" s="2"/>
      <c r="P86" s="2"/>
      <c r="Q86" s="2"/>
    </row>
    <row r="87">
      <c r="A87" s="9"/>
      <c r="B87" s="52" t="s">
        <v>55</v>
      </c>
      <c r="C87" s="1"/>
      <c r="D87" s="1"/>
      <c r="E87" s="53" t="s">
        <v>146</v>
      </c>
      <c r="F87" s="1"/>
      <c r="G87" s="1"/>
      <c r="H87" s="44"/>
      <c r="I87" s="1"/>
      <c r="J87" s="44"/>
      <c r="K87" s="1"/>
      <c r="L87" s="1"/>
      <c r="M87" s="12"/>
      <c r="N87" s="2"/>
      <c r="O87" s="2"/>
      <c r="P87" s="2"/>
      <c r="Q87" s="2"/>
    </row>
    <row r="88" thickBot="1">
      <c r="A88" s="9"/>
      <c r="B88" s="54" t="s">
        <v>57</v>
      </c>
      <c r="C88" s="31"/>
      <c r="D88" s="31"/>
      <c r="E88" s="55" t="s">
        <v>58</v>
      </c>
      <c r="F88" s="31"/>
      <c r="G88" s="31"/>
      <c r="H88" s="56"/>
      <c r="I88" s="31"/>
      <c r="J88" s="56"/>
      <c r="K88" s="31"/>
      <c r="L88" s="31"/>
      <c r="M88" s="12"/>
      <c r="N88" s="2"/>
      <c r="O88" s="2"/>
      <c r="P88" s="2"/>
      <c r="Q88" s="2"/>
    </row>
    <row r="89" thickTop="1">
      <c r="A89" s="9"/>
      <c r="B89" s="45">
        <v>12</v>
      </c>
      <c r="C89" s="46" t="s">
        <v>147</v>
      </c>
      <c r="D89" s="46"/>
      <c r="E89" s="46" t="s">
        <v>148</v>
      </c>
      <c r="F89" s="46" t="s">
        <v>3</v>
      </c>
      <c r="G89" s="47" t="s">
        <v>109</v>
      </c>
      <c r="H89" s="70">
        <v>90.900000000000006</v>
      </c>
      <c r="I89" s="71">
        <f>ROUND(0,2)</f>
        <v>0</v>
      </c>
      <c r="J89" s="72">
        <f>ROUND(I89*H89,2)</f>
        <v>0</v>
      </c>
      <c r="K89" s="73">
        <v>0.20999999999999999</v>
      </c>
      <c r="L89" s="74">
        <f>IF(ISNUMBER(K89),ROUND(J89*(K89+1),2),0)</f>
        <v>0</v>
      </c>
      <c r="M89" s="12"/>
      <c r="N89" s="2"/>
      <c r="O89" s="2"/>
      <c r="P89" s="2"/>
      <c r="Q89" s="37">
        <f>IF(ISNUMBER(K89),IF(H89&gt;0,IF(I89&gt;0,J89,0),0),0)</f>
        <v>0</v>
      </c>
      <c r="R89" s="27">
        <f>IF(ISNUMBER(K89)=FALSE,J89,0)</f>
        <v>0</v>
      </c>
    </row>
    <row r="90">
      <c r="A90" s="9"/>
      <c r="B90" s="52" t="s">
        <v>53</v>
      </c>
      <c r="C90" s="1"/>
      <c r="D90" s="1"/>
      <c r="E90" s="53" t="s">
        <v>149</v>
      </c>
      <c r="F90" s="1"/>
      <c r="G90" s="1"/>
      <c r="H90" s="44"/>
      <c r="I90" s="1"/>
      <c r="J90" s="44"/>
      <c r="K90" s="1"/>
      <c r="L90" s="1"/>
      <c r="M90" s="12"/>
      <c r="N90" s="2"/>
      <c r="O90" s="2"/>
      <c r="P90" s="2"/>
      <c r="Q90" s="2"/>
    </row>
    <row r="91">
      <c r="A91" s="9"/>
      <c r="B91" s="52" t="s">
        <v>55</v>
      </c>
      <c r="C91" s="1"/>
      <c r="D91" s="1"/>
      <c r="E91" s="53" t="s">
        <v>150</v>
      </c>
      <c r="F91" s="1"/>
      <c r="G91" s="1"/>
      <c r="H91" s="44"/>
      <c r="I91" s="1"/>
      <c r="J91" s="44"/>
      <c r="K91" s="1"/>
      <c r="L91" s="1"/>
      <c r="M91" s="12"/>
      <c r="N91" s="2"/>
      <c r="O91" s="2"/>
      <c r="P91" s="2"/>
      <c r="Q91" s="2"/>
    </row>
    <row r="92" thickBot="1">
      <c r="A92" s="9"/>
      <c r="B92" s="54" t="s">
        <v>57</v>
      </c>
      <c r="C92" s="31"/>
      <c r="D92" s="31"/>
      <c r="E92" s="55" t="s">
        <v>58</v>
      </c>
      <c r="F92" s="31"/>
      <c r="G92" s="31"/>
      <c r="H92" s="56"/>
      <c r="I92" s="31"/>
      <c r="J92" s="56"/>
      <c r="K92" s="31"/>
      <c r="L92" s="31"/>
      <c r="M92" s="12"/>
      <c r="N92" s="2"/>
      <c r="O92" s="2"/>
      <c r="P92" s="2"/>
      <c r="Q92" s="2"/>
    </row>
    <row r="93" thickTop="1">
      <c r="A93" s="9"/>
      <c r="B93" s="45">
        <v>13</v>
      </c>
      <c r="C93" s="46" t="s">
        <v>151</v>
      </c>
      <c r="D93" s="46"/>
      <c r="E93" s="46" t="s">
        <v>152</v>
      </c>
      <c r="F93" s="46" t="s">
        <v>3</v>
      </c>
      <c r="G93" s="47" t="s">
        <v>109</v>
      </c>
      <c r="H93" s="70">
        <v>90.900000000000006</v>
      </c>
      <c r="I93" s="71">
        <f>ROUND(0,2)</f>
        <v>0</v>
      </c>
      <c r="J93" s="72">
        <f>ROUND(I93*H93,2)</f>
        <v>0</v>
      </c>
      <c r="K93" s="73">
        <v>0.20999999999999999</v>
      </c>
      <c r="L93" s="74">
        <f>IF(ISNUMBER(K93),ROUND(J93*(K93+1),2),0)</f>
        <v>0</v>
      </c>
      <c r="M93" s="12"/>
      <c r="N93" s="2"/>
      <c r="O93" s="2"/>
      <c r="P93" s="2"/>
      <c r="Q93" s="37">
        <f>IF(ISNUMBER(K93),IF(H93&gt;0,IF(I93&gt;0,J93,0),0),0)</f>
        <v>0</v>
      </c>
      <c r="R93" s="27">
        <f>IF(ISNUMBER(K93)=FALSE,J93,0)</f>
        <v>0</v>
      </c>
    </row>
    <row r="94">
      <c r="A94" s="9"/>
      <c r="B94" s="52" t="s">
        <v>53</v>
      </c>
      <c r="C94" s="1"/>
      <c r="D94" s="1"/>
      <c r="E94" s="53" t="s">
        <v>3</v>
      </c>
      <c r="F94" s="1"/>
      <c r="G94" s="1"/>
      <c r="H94" s="44"/>
      <c r="I94" s="1"/>
      <c r="J94" s="44"/>
      <c r="K94" s="1"/>
      <c r="L94" s="1"/>
      <c r="M94" s="12"/>
      <c r="N94" s="2"/>
      <c r="O94" s="2"/>
      <c r="P94" s="2"/>
      <c r="Q94" s="2"/>
    </row>
    <row r="95">
      <c r="A95" s="9"/>
      <c r="B95" s="52" t="s">
        <v>55</v>
      </c>
      <c r="C95" s="1"/>
      <c r="D95" s="1"/>
      <c r="E95" s="53" t="s">
        <v>153</v>
      </c>
      <c r="F95" s="1"/>
      <c r="G95" s="1"/>
      <c r="H95" s="44"/>
      <c r="I95" s="1"/>
      <c r="J95" s="44"/>
      <c r="K95" s="1"/>
      <c r="L95" s="1"/>
      <c r="M95" s="12"/>
      <c r="N95" s="2"/>
      <c r="O95" s="2"/>
      <c r="P95" s="2"/>
      <c r="Q95" s="2"/>
    </row>
    <row r="96" thickBot="1">
      <c r="A96" s="9"/>
      <c r="B96" s="54" t="s">
        <v>57</v>
      </c>
      <c r="C96" s="31"/>
      <c r="D96" s="31"/>
      <c r="E96" s="55" t="s">
        <v>58</v>
      </c>
      <c r="F96" s="31"/>
      <c r="G96" s="31"/>
      <c r="H96" s="56"/>
      <c r="I96" s="31"/>
      <c r="J96" s="56"/>
      <c r="K96" s="31"/>
      <c r="L96" s="31"/>
      <c r="M96" s="12"/>
      <c r="N96" s="2"/>
      <c r="O96" s="2"/>
      <c r="P96" s="2"/>
      <c r="Q96" s="2"/>
    </row>
    <row r="97" thickTop="1">
      <c r="A97" s="9"/>
      <c r="B97" s="45">
        <v>14</v>
      </c>
      <c r="C97" s="46" t="s">
        <v>154</v>
      </c>
      <c r="D97" s="46"/>
      <c r="E97" s="46" t="s">
        <v>155</v>
      </c>
      <c r="F97" s="46" t="s">
        <v>3</v>
      </c>
      <c r="G97" s="47" t="s">
        <v>109</v>
      </c>
      <c r="H97" s="70">
        <v>95.900000000000006</v>
      </c>
      <c r="I97" s="71">
        <f>ROUND(0,2)</f>
        <v>0</v>
      </c>
      <c r="J97" s="72">
        <f>ROUND(I97*H97,2)</f>
        <v>0</v>
      </c>
      <c r="K97" s="73">
        <v>0.20999999999999999</v>
      </c>
      <c r="L97" s="74">
        <f>IF(ISNUMBER(K97),ROUND(J97*(K97+1),2),0)</f>
        <v>0</v>
      </c>
      <c r="M97" s="12"/>
      <c r="N97" s="2"/>
      <c r="O97" s="2"/>
      <c r="P97" s="2"/>
      <c r="Q97" s="37">
        <f>IF(ISNUMBER(K97),IF(H97&gt;0,IF(I97&gt;0,J97,0),0),0)</f>
        <v>0</v>
      </c>
      <c r="R97" s="27">
        <f>IF(ISNUMBER(K97)=FALSE,J97,0)</f>
        <v>0</v>
      </c>
    </row>
    <row r="98">
      <c r="A98" s="9"/>
      <c r="B98" s="52" t="s">
        <v>53</v>
      </c>
      <c r="C98" s="1"/>
      <c r="D98" s="1"/>
      <c r="E98" s="53" t="s">
        <v>156</v>
      </c>
      <c r="F98" s="1"/>
      <c r="G98" s="1"/>
      <c r="H98" s="44"/>
      <c r="I98" s="1"/>
      <c r="J98" s="44"/>
      <c r="K98" s="1"/>
      <c r="L98" s="1"/>
      <c r="M98" s="12"/>
      <c r="N98" s="2"/>
      <c r="O98" s="2"/>
      <c r="P98" s="2"/>
      <c r="Q98" s="2"/>
    </row>
    <row r="99">
      <c r="A99" s="9"/>
      <c r="B99" s="52" t="s">
        <v>55</v>
      </c>
      <c r="C99" s="1"/>
      <c r="D99" s="1"/>
      <c r="E99" s="53" t="s">
        <v>157</v>
      </c>
      <c r="F99" s="1"/>
      <c r="G99" s="1"/>
      <c r="H99" s="44"/>
      <c r="I99" s="1"/>
      <c r="J99" s="44"/>
      <c r="K99" s="1"/>
      <c r="L99" s="1"/>
      <c r="M99" s="12"/>
      <c r="N99" s="2"/>
      <c r="O99" s="2"/>
      <c r="P99" s="2"/>
      <c r="Q99" s="2"/>
    </row>
    <row r="100" thickBot="1">
      <c r="A100" s="9"/>
      <c r="B100" s="54" t="s">
        <v>57</v>
      </c>
      <c r="C100" s="31"/>
      <c r="D100" s="31"/>
      <c r="E100" s="55" t="s">
        <v>58</v>
      </c>
      <c r="F100" s="31"/>
      <c r="G100" s="31"/>
      <c r="H100" s="56"/>
      <c r="I100" s="31"/>
      <c r="J100" s="56"/>
      <c r="K100" s="31"/>
      <c r="L100" s="31"/>
      <c r="M100" s="12"/>
      <c r="N100" s="2"/>
      <c r="O100" s="2"/>
      <c r="P100" s="2"/>
      <c r="Q100" s="2"/>
    </row>
    <row r="101" thickTop="1">
      <c r="A101" s="9"/>
      <c r="B101" s="45">
        <v>15</v>
      </c>
      <c r="C101" s="46" t="s">
        <v>158</v>
      </c>
      <c r="D101" s="46" t="s">
        <v>3</v>
      </c>
      <c r="E101" s="46" t="s">
        <v>159</v>
      </c>
      <c r="F101" s="46" t="s">
        <v>3</v>
      </c>
      <c r="G101" s="47" t="s">
        <v>104</v>
      </c>
      <c r="H101" s="70">
        <v>1372.3900000000001</v>
      </c>
      <c r="I101" s="71">
        <f>ROUND(0,2)</f>
        <v>0</v>
      </c>
      <c r="J101" s="72">
        <f>ROUND(I101*H101,2)</f>
        <v>0</v>
      </c>
      <c r="K101" s="73">
        <v>0.20999999999999999</v>
      </c>
      <c r="L101" s="74">
        <f>IF(ISNUMBER(K101),ROUND(J101*(K101+1),2),0)</f>
        <v>0</v>
      </c>
      <c r="M101" s="12"/>
      <c r="N101" s="2"/>
      <c r="O101" s="2"/>
      <c r="P101" s="2"/>
      <c r="Q101" s="37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2" t="s">
        <v>53</v>
      </c>
      <c r="C102" s="1"/>
      <c r="D102" s="1"/>
      <c r="E102" s="53" t="s">
        <v>3</v>
      </c>
      <c r="F102" s="1"/>
      <c r="G102" s="1"/>
      <c r="H102" s="44"/>
      <c r="I102" s="1"/>
      <c r="J102" s="44"/>
      <c r="K102" s="1"/>
      <c r="L102" s="1"/>
      <c r="M102" s="12"/>
      <c r="N102" s="2"/>
      <c r="O102" s="2"/>
      <c r="P102" s="2"/>
      <c r="Q102" s="2"/>
    </row>
    <row r="103">
      <c r="A103" s="9"/>
      <c r="B103" s="52" t="s">
        <v>55</v>
      </c>
      <c r="C103" s="1"/>
      <c r="D103" s="1"/>
      <c r="E103" s="53" t="s">
        <v>160</v>
      </c>
      <c r="F103" s="1"/>
      <c r="G103" s="1"/>
      <c r="H103" s="44"/>
      <c r="I103" s="1"/>
      <c r="J103" s="44"/>
      <c r="K103" s="1"/>
      <c r="L103" s="1"/>
      <c r="M103" s="12"/>
      <c r="N103" s="2"/>
      <c r="O103" s="2"/>
      <c r="P103" s="2"/>
      <c r="Q103" s="2"/>
    </row>
    <row r="104" thickBot="1">
      <c r="A104" s="9"/>
      <c r="B104" s="54" t="s">
        <v>57</v>
      </c>
      <c r="C104" s="31"/>
      <c r="D104" s="31"/>
      <c r="E104" s="55" t="s">
        <v>58</v>
      </c>
      <c r="F104" s="31"/>
      <c r="G104" s="31"/>
      <c r="H104" s="56"/>
      <c r="I104" s="31"/>
      <c r="J104" s="56"/>
      <c r="K104" s="31"/>
      <c r="L104" s="31"/>
      <c r="M104" s="12"/>
      <c r="N104" s="2"/>
      <c r="O104" s="2"/>
      <c r="P104" s="2"/>
      <c r="Q104" s="2"/>
    </row>
    <row r="105" thickTop="1">
      <c r="A105" s="9"/>
      <c r="B105" s="45">
        <v>16</v>
      </c>
      <c r="C105" s="46" t="s">
        <v>161</v>
      </c>
      <c r="D105" s="46"/>
      <c r="E105" s="46" t="s">
        <v>162</v>
      </c>
      <c r="F105" s="46" t="s">
        <v>3</v>
      </c>
      <c r="G105" s="47" t="s">
        <v>104</v>
      </c>
      <c r="H105" s="70">
        <v>116.151</v>
      </c>
      <c r="I105" s="71">
        <f>ROUND(0,2)</f>
        <v>0</v>
      </c>
      <c r="J105" s="72">
        <f>ROUND(I105*H105,2)</f>
        <v>0</v>
      </c>
      <c r="K105" s="73">
        <v>0.20999999999999999</v>
      </c>
      <c r="L105" s="74">
        <f>IF(ISNUMBER(K105),ROUND(J105*(K105+1),2),0)</f>
        <v>0</v>
      </c>
      <c r="M105" s="12"/>
      <c r="N105" s="2"/>
      <c r="O105" s="2"/>
      <c r="P105" s="2"/>
      <c r="Q105" s="37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52" t="s">
        <v>53</v>
      </c>
      <c r="C106" s="1"/>
      <c r="D106" s="1"/>
      <c r="E106" s="53" t="s">
        <v>163</v>
      </c>
      <c r="F106" s="1"/>
      <c r="G106" s="1"/>
      <c r="H106" s="44"/>
      <c r="I106" s="1"/>
      <c r="J106" s="44"/>
      <c r="K106" s="1"/>
      <c r="L106" s="1"/>
      <c r="M106" s="12"/>
      <c r="N106" s="2"/>
      <c r="O106" s="2"/>
      <c r="P106" s="2"/>
      <c r="Q106" s="2"/>
    </row>
    <row r="107">
      <c r="A107" s="9"/>
      <c r="B107" s="52" t="s">
        <v>55</v>
      </c>
      <c r="C107" s="1"/>
      <c r="D107" s="1"/>
      <c r="E107" s="53" t="s">
        <v>164</v>
      </c>
      <c r="F107" s="1"/>
      <c r="G107" s="1"/>
      <c r="H107" s="44"/>
      <c r="I107" s="1"/>
      <c r="J107" s="44"/>
      <c r="K107" s="1"/>
      <c r="L107" s="1"/>
      <c r="M107" s="12"/>
      <c r="N107" s="2"/>
      <c r="O107" s="2"/>
      <c r="P107" s="2"/>
      <c r="Q107" s="2"/>
    </row>
    <row r="108" thickBot="1">
      <c r="A108" s="9"/>
      <c r="B108" s="54" t="s">
        <v>57</v>
      </c>
      <c r="C108" s="31"/>
      <c r="D108" s="31"/>
      <c r="E108" s="55" t="s">
        <v>58</v>
      </c>
      <c r="F108" s="31"/>
      <c r="G108" s="31"/>
      <c r="H108" s="56"/>
      <c r="I108" s="31"/>
      <c r="J108" s="56"/>
      <c r="K108" s="31"/>
      <c r="L108" s="31"/>
      <c r="M108" s="12"/>
      <c r="N108" s="2"/>
      <c r="O108" s="2"/>
      <c r="P108" s="2"/>
      <c r="Q108" s="2"/>
    </row>
    <row r="109" thickTop="1">
      <c r="A109" s="9"/>
      <c r="B109" s="45">
        <v>17</v>
      </c>
      <c r="C109" s="46" t="s">
        <v>165</v>
      </c>
      <c r="D109" s="46"/>
      <c r="E109" s="46" t="s">
        <v>166</v>
      </c>
      <c r="F109" s="46" t="s">
        <v>3</v>
      </c>
      <c r="G109" s="47" t="s">
        <v>104</v>
      </c>
      <c r="H109" s="70">
        <v>116.151</v>
      </c>
      <c r="I109" s="71">
        <f>ROUND(0,2)</f>
        <v>0</v>
      </c>
      <c r="J109" s="72">
        <f>ROUND(I109*H109,2)</f>
        <v>0</v>
      </c>
      <c r="K109" s="73">
        <v>0.20999999999999999</v>
      </c>
      <c r="L109" s="74">
        <f>IF(ISNUMBER(K109),ROUND(J109*(K109+1),2),0)</f>
        <v>0</v>
      </c>
      <c r="M109" s="12"/>
      <c r="N109" s="2"/>
      <c r="O109" s="2"/>
      <c r="P109" s="2"/>
      <c r="Q109" s="37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2" t="s">
        <v>53</v>
      </c>
      <c r="C110" s="1"/>
      <c r="D110" s="1"/>
      <c r="E110" s="53" t="s">
        <v>3</v>
      </c>
      <c r="F110" s="1"/>
      <c r="G110" s="1"/>
      <c r="H110" s="44"/>
      <c r="I110" s="1"/>
      <c r="J110" s="44"/>
      <c r="K110" s="1"/>
      <c r="L110" s="1"/>
      <c r="M110" s="12"/>
      <c r="N110" s="2"/>
      <c r="O110" s="2"/>
      <c r="P110" s="2"/>
      <c r="Q110" s="2"/>
    </row>
    <row r="111">
      <c r="A111" s="9"/>
      <c r="B111" s="52" t="s">
        <v>55</v>
      </c>
      <c r="C111" s="1"/>
      <c r="D111" s="1"/>
      <c r="E111" s="53" t="s">
        <v>167</v>
      </c>
      <c r="F111" s="1"/>
      <c r="G111" s="1"/>
      <c r="H111" s="44"/>
      <c r="I111" s="1"/>
      <c r="J111" s="44"/>
      <c r="K111" s="1"/>
      <c r="L111" s="1"/>
      <c r="M111" s="12"/>
      <c r="N111" s="2"/>
      <c r="O111" s="2"/>
      <c r="P111" s="2"/>
      <c r="Q111" s="2"/>
    </row>
    <row r="112" thickBot="1">
      <c r="A112" s="9"/>
      <c r="B112" s="54" t="s">
        <v>57</v>
      </c>
      <c r="C112" s="31"/>
      <c r="D112" s="31"/>
      <c r="E112" s="55" t="s">
        <v>58</v>
      </c>
      <c r="F112" s="31"/>
      <c r="G112" s="31"/>
      <c r="H112" s="56"/>
      <c r="I112" s="31"/>
      <c r="J112" s="56"/>
      <c r="K112" s="31"/>
      <c r="L112" s="31"/>
      <c r="M112" s="12"/>
      <c r="N112" s="2"/>
      <c r="O112" s="2"/>
      <c r="P112" s="2"/>
      <c r="Q112" s="2"/>
    </row>
    <row r="113" thickTop="1">
      <c r="A113" s="9"/>
      <c r="B113" s="45">
        <v>18</v>
      </c>
      <c r="C113" s="46" t="s">
        <v>168</v>
      </c>
      <c r="D113" s="46"/>
      <c r="E113" s="46" t="s">
        <v>169</v>
      </c>
      <c r="F113" s="46" t="s">
        <v>3</v>
      </c>
      <c r="G113" s="47" t="s">
        <v>104</v>
      </c>
      <c r="H113" s="70">
        <v>116.151</v>
      </c>
      <c r="I113" s="71">
        <f>ROUND(0,2)</f>
        <v>0</v>
      </c>
      <c r="J113" s="72">
        <f>ROUND(I113*H113,2)</f>
        <v>0</v>
      </c>
      <c r="K113" s="73">
        <v>0.20999999999999999</v>
      </c>
      <c r="L113" s="74">
        <f>IF(ISNUMBER(K113),ROUND(J113*(K113+1),2),0)</f>
        <v>0</v>
      </c>
      <c r="M113" s="12"/>
      <c r="N113" s="2"/>
      <c r="O113" s="2"/>
      <c r="P113" s="2"/>
      <c r="Q113" s="37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2" t="s">
        <v>53</v>
      </c>
      <c r="C114" s="1"/>
      <c r="D114" s="1"/>
      <c r="E114" s="53" t="s">
        <v>3</v>
      </c>
      <c r="F114" s="1"/>
      <c r="G114" s="1"/>
      <c r="H114" s="44"/>
      <c r="I114" s="1"/>
      <c r="J114" s="44"/>
      <c r="K114" s="1"/>
      <c r="L114" s="1"/>
      <c r="M114" s="12"/>
      <c r="N114" s="2"/>
      <c r="O114" s="2"/>
      <c r="P114" s="2"/>
      <c r="Q114" s="2"/>
    </row>
    <row r="115">
      <c r="A115" s="9"/>
      <c r="B115" s="52" t="s">
        <v>55</v>
      </c>
      <c r="C115" s="1"/>
      <c r="D115" s="1"/>
      <c r="E115" s="53" t="s">
        <v>170</v>
      </c>
      <c r="F115" s="1"/>
      <c r="G115" s="1"/>
      <c r="H115" s="44"/>
      <c r="I115" s="1"/>
      <c r="J115" s="44"/>
      <c r="K115" s="1"/>
      <c r="L115" s="1"/>
      <c r="M115" s="12"/>
      <c r="N115" s="2"/>
      <c r="O115" s="2"/>
      <c r="P115" s="2"/>
      <c r="Q115" s="2"/>
    </row>
    <row r="116" thickBot="1">
      <c r="A116" s="9"/>
      <c r="B116" s="54" t="s">
        <v>57</v>
      </c>
      <c r="C116" s="31"/>
      <c r="D116" s="31"/>
      <c r="E116" s="55" t="s">
        <v>58</v>
      </c>
      <c r="F116" s="31"/>
      <c r="G116" s="31"/>
      <c r="H116" s="56"/>
      <c r="I116" s="31"/>
      <c r="J116" s="56"/>
      <c r="K116" s="31"/>
      <c r="L116" s="31"/>
      <c r="M116" s="12"/>
      <c r="N116" s="2"/>
      <c r="O116" s="2"/>
      <c r="P116" s="2"/>
      <c r="Q116" s="2"/>
    </row>
    <row r="117" thickTop="1" thickBot="1" ht="25" customHeight="1">
      <c r="A117" s="9"/>
      <c r="B117" s="1"/>
      <c r="C117" s="57">
        <v>1</v>
      </c>
      <c r="D117" s="1"/>
      <c r="E117" s="58" t="s">
        <v>86</v>
      </c>
      <c r="F117" s="1"/>
      <c r="G117" s="59" t="s">
        <v>59</v>
      </c>
      <c r="H117" s="60">
        <f>J45+J49+J53+J57+J61+J65+J69+J73+J77+J81+J85+J89+J93+J97+J101+J105+J109+J113</f>
        <v>0</v>
      </c>
      <c r="I117" s="59" t="s">
        <v>60</v>
      </c>
      <c r="J117" s="61">
        <f>(L117-H117)</f>
        <v>0</v>
      </c>
      <c r="K117" s="59" t="s">
        <v>61</v>
      </c>
      <c r="L117" s="62">
        <f>L45+L49+L53+L57+L61+L65+L69+L73+L77+L81+L85+L89+L93+L97+L101+L105+L109+L113</f>
        <v>0</v>
      </c>
      <c r="M117" s="12"/>
      <c r="N117" s="2"/>
      <c r="O117" s="2"/>
      <c r="P117" s="2"/>
      <c r="Q117" s="37">
        <f>0+Q45+Q49+Q53+Q57+Q61+Q65+Q69+Q73+Q77+Q81+Q85+Q89+Q93+Q97+Q101+Q105+Q109+Q113</f>
        <v>0</v>
      </c>
      <c r="R117" s="27">
        <f>0+R45+R49+R53+R57+R61+R65+R69+R73+R77+R81+R85+R89+R93+R97+R101+R105+R109+R113</f>
        <v>0</v>
      </c>
      <c r="S117" s="63">
        <f>Q117*(1+J117)+R117</f>
        <v>0</v>
      </c>
    </row>
    <row r="118" thickTop="1" thickBot="1" ht="25" customHeight="1">
      <c r="A118" s="9"/>
      <c r="B118" s="64"/>
      <c r="C118" s="64"/>
      <c r="D118" s="64"/>
      <c r="E118" s="64"/>
      <c r="F118" s="64"/>
      <c r="G118" s="65" t="s">
        <v>62</v>
      </c>
      <c r="H118" s="66">
        <f>J45+J49+J53+J57+J61+J65+J69+J73+J77+J81+J85+J89+J93+J97+J101+J105+J109+J113</f>
        <v>0</v>
      </c>
      <c r="I118" s="65" t="s">
        <v>63</v>
      </c>
      <c r="J118" s="67">
        <f>0+J117</f>
        <v>0</v>
      </c>
      <c r="K118" s="65" t="s">
        <v>64</v>
      </c>
      <c r="L118" s="68">
        <f>L45+L49+L53+L57+L61+L65+L69+L73+L77+L81+L85+L89+L93+L97+L101+L105+L109+L113</f>
        <v>0</v>
      </c>
      <c r="M118" s="12"/>
      <c r="N118" s="2"/>
      <c r="O118" s="2"/>
      <c r="P118" s="2"/>
      <c r="Q118" s="2"/>
    </row>
    <row r="119" ht="40" customHeight="1">
      <c r="A119" s="9"/>
      <c r="B119" s="78" t="s">
        <v>171</v>
      </c>
      <c r="C119" s="1"/>
      <c r="D119" s="1"/>
      <c r="E119" s="1"/>
      <c r="F119" s="1"/>
      <c r="G119" s="1"/>
      <c r="H119" s="44"/>
      <c r="I119" s="1"/>
      <c r="J119" s="44"/>
      <c r="K119" s="1"/>
      <c r="L119" s="1"/>
      <c r="M119" s="12"/>
      <c r="N119" s="2"/>
      <c r="O119" s="2"/>
      <c r="P119" s="2"/>
      <c r="Q119" s="2"/>
    </row>
    <row r="120">
      <c r="A120" s="9"/>
      <c r="B120" s="45">
        <v>1</v>
      </c>
      <c r="C120" s="46" t="s">
        <v>172</v>
      </c>
      <c r="D120" s="46"/>
      <c r="E120" s="46" t="s">
        <v>173</v>
      </c>
      <c r="F120" s="46" t="s">
        <v>3</v>
      </c>
      <c r="G120" s="47" t="s">
        <v>104</v>
      </c>
      <c r="H120" s="48">
        <v>66.093999999999994</v>
      </c>
      <c r="I120" s="25">
        <f>ROUND(0,2)</f>
        <v>0</v>
      </c>
      <c r="J120" s="49">
        <f>ROUND(I120*H120,2)</f>
        <v>0</v>
      </c>
      <c r="K120" s="50">
        <v>0.20999999999999999</v>
      </c>
      <c r="L120" s="51">
        <f>IF(ISNUMBER(K120),ROUND(J120*(K120+1),2),0)</f>
        <v>0</v>
      </c>
      <c r="M120" s="12"/>
      <c r="N120" s="2"/>
      <c r="O120" s="2"/>
      <c r="P120" s="2"/>
      <c r="Q120" s="37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52" t="s">
        <v>53</v>
      </c>
      <c r="C121" s="1"/>
      <c r="D121" s="1"/>
      <c r="E121" s="53" t="s">
        <v>174</v>
      </c>
      <c r="F121" s="1"/>
      <c r="G121" s="1"/>
      <c r="H121" s="44"/>
      <c r="I121" s="1"/>
      <c r="J121" s="44"/>
      <c r="K121" s="1"/>
      <c r="L121" s="1"/>
      <c r="M121" s="12"/>
      <c r="N121" s="2"/>
      <c r="O121" s="2"/>
      <c r="P121" s="2"/>
      <c r="Q121" s="2"/>
    </row>
    <row r="122">
      <c r="A122" s="9"/>
      <c r="B122" s="52" t="s">
        <v>55</v>
      </c>
      <c r="C122" s="1"/>
      <c r="D122" s="1"/>
      <c r="E122" s="53" t="s">
        <v>175</v>
      </c>
      <c r="F122" s="1"/>
      <c r="G122" s="1"/>
      <c r="H122" s="44"/>
      <c r="I122" s="1"/>
      <c r="J122" s="44"/>
      <c r="K122" s="1"/>
      <c r="L122" s="1"/>
      <c r="M122" s="12"/>
      <c r="N122" s="2"/>
      <c r="O122" s="2"/>
      <c r="P122" s="2"/>
      <c r="Q122" s="2"/>
    </row>
    <row r="123" thickBot="1">
      <c r="A123" s="9"/>
      <c r="B123" s="54" t="s">
        <v>57</v>
      </c>
      <c r="C123" s="31"/>
      <c r="D123" s="31"/>
      <c r="E123" s="55" t="s">
        <v>58</v>
      </c>
      <c r="F123" s="31"/>
      <c r="G123" s="31"/>
      <c r="H123" s="56"/>
      <c r="I123" s="31"/>
      <c r="J123" s="56"/>
      <c r="K123" s="31"/>
      <c r="L123" s="31"/>
      <c r="M123" s="12"/>
      <c r="N123" s="2"/>
      <c r="O123" s="2"/>
      <c r="P123" s="2"/>
      <c r="Q123" s="2"/>
    </row>
    <row r="124" thickTop="1" thickBot="1" ht="25" customHeight="1">
      <c r="A124" s="9"/>
      <c r="B124" s="1"/>
      <c r="C124" s="57">
        <v>2</v>
      </c>
      <c r="D124" s="1"/>
      <c r="E124" s="58" t="s">
        <v>87</v>
      </c>
      <c r="F124" s="1"/>
      <c r="G124" s="59" t="s">
        <v>59</v>
      </c>
      <c r="H124" s="60">
        <f>0+J120</f>
        <v>0</v>
      </c>
      <c r="I124" s="59" t="s">
        <v>60</v>
      </c>
      <c r="J124" s="61">
        <f>(L124-H124)</f>
        <v>0</v>
      </c>
      <c r="K124" s="59" t="s">
        <v>61</v>
      </c>
      <c r="L124" s="62">
        <f>0+L120</f>
        <v>0</v>
      </c>
      <c r="M124" s="12"/>
      <c r="N124" s="2"/>
      <c r="O124" s="2"/>
      <c r="P124" s="2"/>
      <c r="Q124" s="37">
        <f>0+Q120</f>
        <v>0</v>
      </c>
      <c r="R124" s="27">
        <f>0+R120</f>
        <v>0</v>
      </c>
      <c r="S124" s="63">
        <f>Q124*(1+J124)+R124</f>
        <v>0</v>
      </c>
    </row>
    <row r="125" thickTop="1" thickBot="1" ht="25" customHeight="1">
      <c r="A125" s="9"/>
      <c r="B125" s="64"/>
      <c r="C125" s="64"/>
      <c r="D125" s="64"/>
      <c r="E125" s="64"/>
      <c r="F125" s="64"/>
      <c r="G125" s="65" t="s">
        <v>62</v>
      </c>
      <c r="H125" s="66">
        <f>0+J120</f>
        <v>0</v>
      </c>
      <c r="I125" s="65" t="s">
        <v>63</v>
      </c>
      <c r="J125" s="67">
        <f>0+J124</f>
        <v>0</v>
      </c>
      <c r="K125" s="65" t="s">
        <v>64</v>
      </c>
      <c r="L125" s="68">
        <f>0+L120</f>
        <v>0</v>
      </c>
      <c r="M125" s="12"/>
      <c r="N125" s="2"/>
      <c r="O125" s="2"/>
      <c r="P125" s="2"/>
      <c r="Q125" s="2"/>
    </row>
    <row r="126" ht="40" customHeight="1">
      <c r="A126" s="9"/>
      <c r="B126" s="78" t="s">
        <v>176</v>
      </c>
      <c r="C126" s="1"/>
      <c r="D126" s="1"/>
      <c r="E126" s="1"/>
      <c r="F126" s="1"/>
      <c r="G126" s="1"/>
      <c r="H126" s="44"/>
      <c r="I126" s="1"/>
      <c r="J126" s="44"/>
      <c r="K126" s="1"/>
      <c r="L126" s="1"/>
      <c r="M126" s="12"/>
      <c r="N126" s="2"/>
      <c r="O126" s="2"/>
      <c r="P126" s="2"/>
      <c r="Q126" s="2"/>
    </row>
    <row r="127">
      <c r="A127" s="9"/>
      <c r="B127" s="45">
        <v>1</v>
      </c>
      <c r="C127" s="46" t="s">
        <v>177</v>
      </c>
      <c r="D127" s="46"/>
      <c r="E127" s="46" t="s">
        <v>178</v>
      </c>
      <c r="F127" s="46" t="s">
        <v>3</v>
      </c>
      <c r="G127" s="47" t="s">
        <v>109</v>
      </c>
      <c r="H127" s="48">
        <v>28.928999999999998</v>
      </c>
      <c r="I127" s="25">
        <f>ROUND(0,2)</f>
        <v>0</v>
      </c>
      <c r="J127" s="49">
        <f>ROUND(I127*H127,2)</f>
        <v>0</v>
      </c>
      <c r="K127" s="50">
        <v>0.20999999999999999</v>
      </c>
      <c r="L127" s="51">
        <f>IF(ISNUMBER(K127),ROUND(J127*(K127+1),2),0)</f>
        <v>0</v>
      </c>
      <c r="M127" s="12"/>
      <c r="N127" s="2"/>
      <c r="O127" s="2"/>
      <c r="P127" s="2"/>
      <c r="Q127" s="37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2" t="s">
        <v>53</v>
      </c>
      <c r="C128" s="1"/>
      <c r="D128" s="1"/>
      <c r="E128" s="53" t="s">
        <v>179</v>
      </c>
      <c r="F128" s="1"/>
      <c r="G128" s="1"/>
      <c r="H128" s="44"/>
      <c r="I128" s="1"/>
      <c r="J128" s="44"/>
      <c r="K128" s="1"/>
      <c r="L128" s="1"/>
      <c r="M128" s="12"/>
      <c r="N128" s="2"/>
      <c r="O128" s="2"/>
      <c r="P128" s="2"/>
      <c r="Q128" s="2"/>
    </row>
    <row r="129">
      <c r="A129" s="9"/>
      <c r="B129" s="52" t="s">
        <v>55</v>
      </c>
      <c r="C129" s="1"/>
      <c r="D129" s="1"/>
      <c r="E129" s="53" t="s">
        <v>180</v>
      </c>
      <c r="F129" s="1"/>
      <c r="G129" s="1"/>
      <c r="H129" s="44"/>
      <c r="I129" s="1"/>
      <c r="J129" s="44"/>
      <c r="K129" s="1"/>
      <c r="L129" s="1"/>
      <c r="M129" s="12"/>
      <c r="N129" s="2"/>
      <c r="O129" s="2"/>
      <c r="P129" s="2"/>
      <c r="Q129" s="2"/>
    </row>
    <row r="130" thickBot="1">
      <c r="A130" s="9"/>
      <c r="B130" s="54" t="s">
        <v>57</v>
      </c>
      <c r="C130" s="31"/>
      <c r="D130" s="31"/>
      <c r="E130" s="55" t="s">
        <v>58</v>
      </c>
      <c r="F130" s="31"/>
      <c r="G130" s="31"/>
      <c r="H130" s="56"/>
      <c r="I130" s="31"/>
      <c r="J130" s="56"/>
      <c r="K130" s="31"/>
      <c r="L130" s="31"/>
      <c r="M130" s="12"/>
      <c r="N130" s="2"/>
      <c r="O130" s="2"/>
      <c r="P130" s="2"/>
      <c r="Q130" s="2"/>
    </row>
    <row r="131" thickTop="1">
      <c r="A131" s="9"/>
      <c r="B131" s="45">
        <v>2</v>
      </c>
      <c r="C131" s="46" t="s">
        <v>181</v>
      </c>
      <c r="D131" s="46">
        <v>1</v>
      </c>
      <c r="E131" s="46" t="s">
        <v>182</v>
      </c>
      <c r="F131" s="46" t="s">
        <v>3</v>
      </c>
      <c r="G131" s="47" t="s">
        <v>109</v>
      </c>
      <c r="H131" s="70">
        <v>183.36099999999999</v>
      </c>
      <c r="I131" s="71">
        <f>ROUND(0,2)</f>
        <v>0</v>
      </c>
      <c r="J131" s="72">
        <f>ROUND(I131*H131,2)</f>
        <v>0</v>
      </c>
      <c r="K131" s="73">
        <v>0.20999999999999999</v>
      </c>
      <c r="L131" s="74">
        <f>IF(ISNUMBER(K131),ROUND(J131*(K131+1),2),0)</f>
        <v>0</v>
      </c>
      <c r="M131" s="12"/>
      <c r="N131" s="2"/>
      <c r="O131" s="2"/>
      <c r="P131" s="2"/>
      <c r="Q131" s="37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52" t="s">
        <v>53</v>
      </c>
      <c r="C132" s="1"/>
      <c r="D132" s="1"/>
      <c r="E132" s="53" t="s">
        <v>183</v>
      </c>
      <c r="F132" s="1"/>
      <c r="G132" s="1"/>
      <c r="H132" s="44"/>
      <c r="I132" s="1"/>
      <c r="J132" s="44"/>
      <c r="K132" s="1"/>
      <c r="L132" s="1"/>
      <c r="M132" s="12"/>
      <c r="N132" s="2"/>
      <c r="O132" s="2"/>
      <c r="P132" s="2"/>
      <c r="Q132" s="2"/>
    </row>
    <row r="133">
      <c r="A133" s="9"/>
      <c r="B133" s="52" t="s">
        <v>55</v>
      </c>
      <c r="C133" s="1"/>
      <c r="D133" s="1"/>
      <c r="E133" s="53" t="s">
        <v>184</v>
      </c>
      <c r="F133" s="1"/>
      <c r="G133" s="1"/>
      <c r="H133" s="44"/>
      <c r="I133" s="1"/>
      <c r="J133" s="44"/>
      <c r="K133" s="1"/>
      <c r="L133" s="1"/>
      <c r="M133" s="12"/>
      <c r="N133" s="2"/>
      <c r="O133" s="2"/>
      <c r="P133" s="2"/>
      <c r="Q133" s="2"/>
    </row>
    <row r="134" thickBot="1">
      <c r="A134" s="9"/>
      <c r="B134" s="54" t="s">
        <v>57</v>
      </c>
      <c r="C134" s="31"/>
      <c r="D134" s="31"/>
      <c r="E134" s="55" t="s">
        <v>58</v>
      </c>
      <c r="F134" s="31"/>
      <c r="G134" s="31"/>
      <c r="H134" s="56"/>
      <c r="I134" s="31"/>
      <c r="J134" s="56"/>
      <c r="K134" s="31"/>
      <c r="L134" s="31"/>
      <c r="M134" s="12"/>
      <c r="N134" s="2"/>
      <c r="O134" s="2"/>
      <c r="P134" s="2"/>
      <c r="Q134" s="2"/>
    </row>
    <row r="135" thickTop="1">
      <c r="A135" s="9"/>
      <c r="B135" s="45">
        <v>3</v>
      </c>
      <c r="C135" s="46" t="s">
        <v>181</v>
      </c>
      <c r="D135" s="46">
        <v>2</v>
      </c>
      <c r="E135" s="46" t="s">
        <v>182</v>
      </c>
      <c r="F135" s="46" t="s">
        <v>3</v>
      </c>
      <c r="G135" s="47" t="s">
        <v>109</v>
      </c>
      <c r="H135" s="70">
        <v>16.550999999999998</v>
      </c>
      <c r="I135" s="71">
        <f>ROUND(0,2)</f>
        <v>0</v>
      </c>
      <c r="J135" s="72">
        <f>ROUND(I135*H135,2)</f>
        <v>0</v>
      </c>
      <c r="K135" s="73">
        <v>0.20999999999999999</v>
      </c>
      <c r="L135" s="74">
        <f>IF(ISNUMBER(K135),ROUND(J135*(K135+1),2),0)</f>
        <v>0</v>
      </c>
      <c r="M135" s="12"/>
      <c r="N135" s="2"/>
      <c r="O135" s="2"/>
      <c r="P135" s="2"/>
      <c r="Q135" s="37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52" t="s">
        <v>53</v>
      </c>
      <c r="C136" s="1"/>
      <c r="D136" s="1"/>
      <c r="E136" s="53" t="s">
        <v>185</v>
      </c>
      <c r="F136" s="1"/>
      <c r="G136" s="1"/>
      <c r="H136" s="44"/>
      <c r="I136" s="1"/>
      <c r="J136" s="44"/>
      <c r="K136" s="1"/>
      <c r="L136" s="1"/>
      <c r="M136" s="12"/>
      <c r="N136" s="2"/>
      <c r="O136" s="2"/>
      <c r="P136" s="2"/>
      <c r="Q136" s="2"/>
    </row>
    <row r="137">
      <c r="A137" s="9"/>
      <c r="B137" s="52" t="s">
        <v>55</v>
      </c>
      <c r="C137" s="1"/>
      <c r="D137" s="1"/>
      <c r="E137" s="53" t="s">
        <v>186</v>
      </c>
      <c r="F137" s="1"/>
      <c r="G137" s="1"/>
      <c r="H137" s="44"/>
      <c r="I137" s="1"/>
      <c r="J137" s="44"/>
      <c r="K137" s="1"/>
      <c r="L137" s="1"/>
      <c r="M137" s="12"/>
      <c r="N137" s="2"/>
      <c r="O137" s="2"/>
      <c r="P137" s="2"/>
      <c r="Q137" s="2"/>
    </row>
    <row r="138" thickBot="1">
      <c r="A138" s="9"/>
      <c r="B138" s="54" t="s">
        <v>57</v>
      </c>
      <c r="C138" s="31"/>
      <c r="D138" s="31"/>
      <c r="E138" s="55" t="s">
        <v>58</v>
      </c>
      <c r="F138" s="31"/>
      <c r="G138" s="31"/>
      <c r="H138" s="56"/>
      <c r="I138" s="31"/>
      <c r="J138" s="56"/>
      <c r="K138" s="31"/>
      <c r="L138" s="31"/>
      <c r="M138" s="12"/>
      <c r="N138" s="2"/>
      <c r="O138" s="2"/>
      <c r="P138" s="2"/>
      <c r="Q138" s="2"/>
    </row>
    <row r="139" thickTop="1">
      <c r="A139" s="9"/>
      <c r="B139" s="45">
        <v>4</v>
      </c>
      <c r="C139" s="46" t="s">
        <v>187</v>
      </c>
      <c r="D139" s="46"/>
      <c r="E139" s="46" t="s">
        <v>188</v>
      </c>
      <c r="F139" s="46" t="s">
        <v>3</v>
      </c>
      <c r="G139" s="47" t="s">
        <v>104</v>
      </c>
      <c r="H139" s="70">
        <v>944.00999999999999</v>
      </c>
      <c r="I139" s="71">
        <f>ROUND(0,2)</f>
        <v>0</v>
      </c>
      <c r="J139" s="72">
        <f>ROUND(I139*H139,2)</f>
        <v>0</v>
      </c>
      <c r="K139" s="73">
        <v>0.20999999999999999</v>
      </c>
      <c r="L139" s="74">
        <f>IF(ISNUMBER(K139),ROUND(J139*(K139+1),2),0)</f>
        <v>0</v>
      </c>
      <c r="M139" s="12"/>
      <c r="N139" s="2"/>
      <c r="O139" s="2"/>
      <c r="P139" s="2"/>
      <c r="Q139" s="37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2" t="s">
        <v>53</v>
      </c>
      <c r="C140" s="1"/>
      <c r="D140" s="1"/>
      <c r="E140" s="53" t="s">
        <v>189</v>
      </c>
      <c r="F140" s="1"/>
      <c r="G140" s="1"/>
      <c r="H140" s="44"/>
      <c r="I140" s="1"/>
      <c r="J140" s="44"/>
      <c r="K140" s="1"/>
      <c r="L140" s="1"/>
      <c r="M140" s="12"/>
      <c r="N140" s="2"/>
      <c r="O140" s="2"/>
      <c r="P140" s="2"/>
      <c r="Q140" s="2"/>
    </row>
    <row r="141">
      <c r="A141" s="9"/>
      <c r="B141" s="52" t="s">
        <v>55</v>
      </c>
      <c r="C141" s="1"/>
      <c r="D141" s="1"/>
      <c r="E141" s="53" t="s">
        <v>190</v>
      </c>
      <c r="F141" s="1"/>
      <c r="G141" s="1"/>
      <c r="H141" s="44"/>
      <c r="I141" s="1"/>
      <c r="J141" s="44"/>
      <c r="K141" s="1"/>
      <c r="L141" s="1"/>
      <c r="M141" s="12"/>
      <c r="N141" s="2"/>
      <c r="O141" s="2"/>
      <c r="P141" s="2"/>
      <c r="Q141" s="2"/>
    </row>
    <row r="142" thickBot="1">
      <c r="A142" s="9"/>
      <c r="B142" s="54" t="s">
        <v>57</v>
      </c>
      <c r="C142" s="31"/>
      <c r="D142" s="31"/>
      <c r="E142" s="55" t="s">
        <v>58</v>
      </c>
      <c r="F142" s="31"/>
      <c r="G142" s="31"/>
      <c r="H142" s="56"/>
      <c r="I142" s="31"/>
      <c r="J142" s="56"/>
      <c r="K142" s="31"/>
      <c r="L142" s="31"/>
      <c r="M142" s="12"/>
      <c r="N142" s="2"/>
      <c r="O142" s="2"/>
      <c r="P142" s="2"/>
      <c r="Q142" s="2"/>
    </row>
    <row r="143" thickTop="1">
      <c r="A143" s="9"/>
      <c r="B143" s="45">
        <v>5</v>
      </c>
      <c r="C143" s="46" t="s">
        <v>191</v>
      </c>
      <c r="D143" s="46"/>
      <c r="E143" s="46" t="s">
        <v>192</v>
      </c>
      <c r="F143" s="46" t="s">
        <v>3</v>
      </c>
      <c r="G143" s="47" t="s">
        <v>104</v>
      </c>
      <c r="H143" s="70">
        <v>179.64699999999999</v>
      </c>
      <c r="I143" s="71">
        <f>ROUND(0,2)</f>
        <v>0</v>
      </c>
      <c r="J143" s="72">
        <f>ROUND(I143*H143,2)</f>
        <v>0</v>
      </c>
      <c r="K143" s="73">
        <v>0.20999999999999999</v>
      </c>
      <c r="L143" s="74">
        <f>IF(ISNUMBER(K143),ROUND(J143*(K143+1),2),0)</f>
        <v>0</v>
      </c>
      <c r="M143" s="12"/>
      <c r="N143" s="2"/>
      <c r="O143" s="2"/>
      <c r="P143" s="2"/>
      <c r="Q143" s="37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52" t="s">
        <v>53</v>
      </c>
      <c r="C144" s="1"/>
      <c r="D144" s="1"/>
      <c r="E144" s="53" t="s">
        <v>193</v>
      </c>
      <c r="F144" s="1"/>
      <c r="G144" s="1"/>
      <c r="H144" s="44"/>
      <c r="I144" s="1"/>
      <c r="J144" s="44"/>
      <c r="K144" s="1"/>
      <c r="L144" s="1"/>
      <c r="M144" s="12"/>
      <c r="N144" s="2"/>
      <c r="O144" s="2"/>
      <c r="P144" s="2"/>
      <c r="Q144" s="2"/>
    </row>
    <row r="145">
      <c r="A145" s="9"/>
      <c r="B145" s="52" t="s">
        <v>55</v>
      </c>
      <c r="C145" s="1"/>
      <c r="D145" s="1"/>
      <c r="E145" s="53" t="s">
        <v>194</v>
      </c>
      <c r="F145" s="1"/>
      <c r="G145" s="1"/>
      <c r="H145" s="44"/>
      <c r="I145" s="1"/>
      <c r="J145" s="44"/>
      <c r="K145" s="1"/>
      <c r="L145" s="1"/>
      <c r="M145" s="12"/>
      <c r="N145" s="2"/>
      <c r="O145" s="2"/>
      <c r="P145" s="2"/>
      <c r="Q145" s="2"/>
    </row>
    <row r="146" thickBot="1">
      <c r="A146" s="9"/>
      <c r="B146" s="54" t="s">
        <v>57</v>
      </c>
      <c r="C146" s="31"/>
      <c r="D146" s="31"/>
      <c r="E146" s="55" t="s">
        <v>58</v>
      </c>
      <c r="F146" s="31"/>
      <c r="G146" s="31"/>
      <c r="H146" s="56"/>
      <c r="I146" s="31"/>
      <c r="J146" s="56"/>
      <c r="K146" s="31"/>
      <c r="L146" s="31"/>
      <c r="M146" s="12"/>
      <c r="N146" s="2"/>
      <c r="O146" s="2"/>
      <c r="P146" s="2"/>
      <c r="Q146" s="2"/>
    </row>
    <row r="147" thickTop="1">
      <c r="A147" s="9"/>
      <c r="B147" s="45">
        <v>6</v>
      </c>
      <c r="C147" s="46" t="s">
        <v>195</v>
      </c>
      <c r="D147" s="46"/>
      <c r="E147" s="46" t="s">
        <v>196</v>
      </c>
      <c r="F147" s="46" t="s">
        <v>3</v>
      </c>
      <c r="G147" s="47" t="s">
        <v>104</v>
      </c>
      <c r="H147" s="70">
        <v>7.2000000000000002</v>
      </c>
      <c r="I147" s="71">
        <f>ROUND(0,2)</f>
        <v>0</v>
      </c>
      <c r="J147" s="72">
        <f>ROUND(I147*H147,2)</f>
        <v>0</v>
      </c>
      <c r="K147" s="73">
        <v>0.20999999999999999</v>
      </c>
      <c r="L147" s="74">
        <f>IF(ISNUMBER(K147),ROUND(J147*(K147+1),2),0)</f>
        <v>0</v>
      </c>
      <c r="M147" s="12"/>
      <c r="N147" s="2"/>
      <c r="O147" s="2"/>
      <c r="P147" s="2"/>
      <c r="Q147" s="37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2" t="s">
        <v>53</v>
      </c>
      <c r="C148" s="1"/>
      <c r="D148" s="1"/>
      <c r="E148" s="53" t="s">
        <v>197</v>
      </c>
      <c r="F148" s="1"/>
      <c r="G148" s="1"/>
      <c r="H148" s="44"/>
      <c r="I148" s="1"/>
      <c r="J148" s="44"/>
      <c r="K148" s="1"/>
      <c r="L148" s="1"/>
      <c r="M148" s="12"/>
      <c r="N148" s="2"/>
      <c r="O148" s="2"/>
      <c r="P148" s="2"/>
      <c r="Q148" s="2"/>
    </row>
    <row r="149">
      <c r="A149" s="9"/>
      <c r="B149" s="52" t="s">
        <v>55</v>
      </c>
      <c r="C149" s="1"/>
      <c r="D149" s="1"/>
      <c r="E149" s="53" t="s">
        <v>198</v>
      </c>
      <c r="F149" s="1"/>
      <c r="G149" s="1"/>
      <c r="H149" s="44"/>
      <c r="I149" s="1"/>
      <c r="J149" s="44"/>
      <c r="K149" s="1"/>
      <c r="L149" s="1"/>
      <c r="M149" s="12"/>
      <c r="N149" s="2"/>
      <c r="O149" s="2"/>
      <c r="P149" s="2"/>
      <c r="Q149" s="2"/>
    </row>
    <row r="150" thickBot="1">
      <c r="A150" s="9"/>
      <c r="B150" s="54" t="s">
        <v>57</v>
      </c>
      <c r="C150" s="31"/>
      <c r="D150" s="31"/>
      <c r="E150" s="55" t="s">
        <v>58</v>
      </c>
      <c r="F150" s="31"/>
      <c r="G150" s="31"/>
      <c r="H150" s="56"/>
      <c r="I150" s="31"/>
      <c r="J150" s="56"/>
      <c r="K150" s="31"/>
      <c r="L150" s="31"/>
      <c r="M150" s="12"/>
      <c r="N150" s="2"/>
      <c r="O150" s="2"/>
      <c r="P150" s="2"/>
      <c r="Q150" s="2"/>
    </row>
    <row r="151" thickTop="1">
      <c r="A151" s="9"/>
      <c r="B151" s="45">
        <v>7</v>
      </c>
      <c r="C151" s="46" t="s">
        <v>199</v>
      </c>
      <c r="D151" s="46"/>
      <c r="E151" s="46" t="s">
        <v>200</v>
      </c>
      <c r="F151" s="46" t="s">
        <v>3</v>
      </c>
      <c r="G151" s="47" t="s">
        <v>104</v>
      </c>
      <c r="H151" s="70">
        <v>5.3600000000000003</v>
      </c>
      <c r="I151" s="71">
        <f>ROUND(0,2)</f>
        <v>0</v>
      </c>
      <c r="J151" s="72">
        <f>ROUND(I151*H151,2)</f>
        <v>0</v>
      </c>
      <c r="K151" s="73">
        <v>0.20999999999999999</v>
      </c>
      <c r="L151" s="74">
        <f>IF(ISNUMBER(K151),ROUND(J151*(K151+1),2),0)</f>
        <v>0</v>
      </c>
      <c r="M151" s="12"/>
      <c r="N151" s="2"/>
      <c r="O151" s="2"/>
      <c r="P151" s="2"/>
      <c r="Q151" s="37">
        <f>IF(ISNUMBER(K151),IF(H151&gt;0,IF(I151&gt;0,J151,0),0),0)</f>
        <v>0</v>
      </c>
      <c r="R151" s="27">
        <f>IF(ISNUMBER(K151)=FALSE,J151,0)</f>
        <v>0</v>
      </c>
    </row>
    <row r="152">
      <c r="A152" s="9"/>
      <c r="B152" s="52" t="s">
        <v>53</v>
      </c>
      <c r="C152" s="1"/>
      <c r="D152" s="1"/>
      <c r="E152" s="53" t="s">
        <v>201</v>
      </c>
      <c r="F152" s="1"/>
      <c r="G152" s="1"/>
      <c r="H152" s="44"/>
      <c r="I152" s="1"/>
      <c r="J152" s="44"/>
      <c r="K152" s="1"/>
      <c r="L152" s="1"/>
      <c r="M152" s="12"/>
      <c r="N152" s="2"/>
      <c r="O152" s="2"/>
      <c r="P152" s="2"/>
      <c r="Q152" s="2"/>
    </row>
    <row r="153">
      <c r="A153" s="9"/>
      <c r="B153" s="52" t="s">
        <v>55</v>
      </c>
      <c r="C153" s="1"/>
      <c r="D153" s="1"/>
      <c r="E153" s="53" t="s">
        <v>202</v>
      </c>
      <c r="F153" s="1"/>
      <c r="G153" s="1"/>
      <c r="H153" s="44"/>
      <c r="I153" s="1"/>
      <c r="J153" s="44"/>
      <c r="K153" s="1"/>
      <c r="L153" s="1"/>
      <c r="M153" s="12"/>
      <c r="N153" s="2"/>
      <c r="O153" s="2"/>
      <c r="P153" s="2"/>
      <c r="Q153" s="2"/>
    </row>
    <row r="154" thickBot="1">
      <c r="A154" s="9"/>
      <c r="B154" s="54" t="s">
        <v>57</v>
      </c>
      <c r="C154" s="31"/>
      <c r="D154" s="31"/>
      <c r="E154" s="55" t="s">
        <v>58</v>
      </c>
      <c r="F154" s="31"/>
      <c r="G154" s="31"/>
      <c r="H154" s="56"/>
      <c r="I154" s="31"/>
      <c r="J154" s="56"/>
      <c r="K154" s="31"/>
      <c r="L154" s="31"/>
      <c r="M154" s="12"/>
      <c r="N154" s="2"/>
      <c r="O154" s="2"/>
      <c r="P154" s="2"/>
      <c r="Q154" s="2"/>
    </row>
    <row r="155" thickTop="1">
      <c r="A155" s="9"/>
      <c r="B155" s="45">
        <v>8</v>
      </c>
      <c r="C155" s="46" t="s">
        <v>203</v>
      </c>
      <c r="D155" s="46"/>
      <c r="E155" s="46" t="s">
        <v>204</v>
      </c>
      <c r="F155" s="46" t="s">
        <v>3</v>
      </c>
      <c r="G155" s="47" t="s">
        <v>104</v>
      </c>
      <c r="H155" s="70">
        <v>12.137</v>
      </c>
      <c r="I155" s="71">
        <f>ROUND(0,2)</f>
        <v>0</v>
      </c>
      <c r="J155" s="72">
        <f>ROUND(I155*H155,2)</f>
        <v>0</v>
      </c>
      <c r="K155" s="73">
        <v>0.20999999999999999</v>
      </c>
      <c r="L155" s="74">
        <f>IF(ISNUMBER(K155),ROUND(J155*(K155+1),2),0)</f>
        <v>0</v>
      </c>
      <c r="M155" s="12"/>
      <c r="N155" s="2"/>
      <c r="O155" s="2"/>
      <c r="P155" s="2"/>
      <c r="Q155" s="37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52" t="s">
        <v>53</v>
      </c>
      <c r="C156" s="1"/>
      <c r="D156" s="1"/>
      <c r="E156" s="53" t="s">
        <v>205</v>
      </c>
      <c r="F156" s="1"/>
      <c r="G156" s="1"/>
      <c r="H156" s="44"/>
      <c r="I156" s="1"/>
      <c r="J156" s="44"/>
      <c r="K156" s="1"/>
      <c r="L156" s="1"/>
      <c r="M156" s="12"/>
      <c r="N156" s="2"/>
      <c r="O156" s="2"/>
      <c r="P156" s="2"/>
      <c r="Q156" s="2"/>
    </row>
    <row r="157">
      <c r="A157" s="9"/>
      <c r="B157" s="52" t="s">
        <v>55</v>
      </c>
      <c r="C157" s="1"/>
      <c r="D157" s="1"/>
      <c r="E157" s="53" t="s">
        <v>206</v>
      </c>
      <c r="F157" s="1"/>
      <c r="G157" s="1"/>
      <c r="H157" s="44"/>
      <c r="I157" s="1"/>
      <c r="J157" s="44"/>
      <c r="K157" s="1"/>
      <c r="L157" s="1"/>
      <c r="M157" s="12"/>
      <c r="N157" s="2"/>
      <c r="O157" s="2"/>
      <c r="P157" s="2"/>
      <c r="Q157" s="2"/>
    </row>
    <row r="158" thickBot="1">
      <c r="A158" s="9"/>
      <c r="B158" s="54" t="s">
        <v>57</v>
      </c>
      <c r="C158" s="31"/>
      <c r="D158" s="31"/>
      <c r="E158" s="55" t="s">
        <v>58</v>
      </c>
      <c r="F158" s="31"/>
      <c r="G158" s="31"/>
      <c r="H158" s="56"/>
      <c r="I158" s="31"/>
      <c r="J158" s="56"/>
      <c r="K158" s="31"/>
      <c r="L158" s="31"/>
      <c r="M158" s="12"/>
      <c r="N158" s="2"/>
      <c r="O158" s="2"/>
      <c r="P158" s="2"/>
      <c r="Q158" s="2"/>
    </row>
    <row r="159" thickTop="1">
      <c r="A159" s="9"/>
      <c r="B159" s="45">
        <v>9</v>
      </c>
      <c r="C159" s="46" t="s">
        <v>207</v>
      </c>
      <c r="D159" s="46" t="s">
        <v>3</v>
      </c>
      <c r="E159" s="46" t="s">
        <v>208</v>
      </c>
      <c r="F159" s="46" t="s">
        <v>3</v>
      </c>
      <c r="G159" s="47" t="s">
        <v>104</v>
      </c>
      <c r="H159" s="70">
        <v>79.522000000000006</v>
      </c>
      <c r="I159" s="71">
        <f>ROUND(0,2)</f>
        <v>0</v>
      </c>
      <c r="J159" s="72">
        <f>ROUND(I159*H159,2)</f>
        <v>0</v>
      </c>
      <c r="K159" s="73">
        <v>0.20999999999999999</v>
      </c>
      <c r="L159" s="74">
        <f>IF(ISNUMBER(K159),ROUND(J159*(K159+1),2),0)</f>
        <v>0</v>
      </c>
      <c r="M159" s="12"/>
      <c r="N159" s="2"/>
      <c r="O159" s="2"/>
      <c r="P159" s="2"/>
      <c r="Q159" s="37">
        <f>IF(ISNUMBER(K159),IF(H159&gt;0,IF(I159&gt;0,J159,0),0),0)</f>
        <v>0</v>
      </c>
      <c r="R159" s="27">
        <f>IF(ISNUMBER(K159)=FALSE,J159,0)</f>
        <v>0</v>
      </c>
    </row>
    <row r="160">
      <c r="A160" s="9"/>
      <c r="B160" s="52" t="s">
        <v>53</v>
      </c>
      <c r="C160" s="1"/>
      <c r="D160" s="1"/>
      <c r="E160" s="53" t="s">
        <v>209</v>
      </c>
      <c r="F160" s="1"/>
      <c r="G160" s="1"/>
      <c r="H160" s="44"/>
      <c r="I160" s="1"/>
      <c r="J160" s="44"/>
      <c r="K160" s="1"/>
      <c r="L160" s="1"/>
      <c r="M160" s="12"/>
      <c r="N160" s="2"/>
      <c r="O160" s="2"/>
      <c r="P160" s="2"/>
      <c r="Q160" s="2"/>
    </row>
    <row r="161">
      <c r="A161" s="9"/>
      <c r="B161" s="52" t="s">
        <v>55</v>
      </c>
      <c r="C161" s="1"/>
      <c r="D161" s="1"/>
      <c r="E161" s="53" t="s">
        <v>210</v>
      </c>
      <c r="F161" s="1"/>
      <c r="G161" s="1"/>
      <c r="H161" s="44"/>
      <c r="I161" s="1"/>
      <c r="J161" s="44"/>
      <c r="K161" s="1"/>
      <c r="L161" s="1"/>
      <c r="M161" s="12"/>
      <c r="N161" s="2"/>
      <c r="O161" s="2"/>
      <c r="P161" s="2"/>
      <c r="Q161" s="2"/>
    </row>
    <row r="162" thickBot="1">
      <c r="A162" s="9"/>
      <c r="B162" s="54" t="s">
        <v>57</v>
      </c>
      <c r="C162" s="31"/>
      <c r="D162" s="31"/>
      <c r="E162" s="55" t="s">
        <v>58</v>
      </c>
      <c r="F162" s="31"/>
      <c r="G162" s="31"/>
      <c r="H162" s="56"/>
      <c r="I162" s="31"/>
      <c r="J162" s="56"/>
      <c r="K162" s="31"/>
      <c r="L162" s="31"/>
      <c r="M162" s="12"/>
      <c r="N162" s="2"/>
      <c r="O162" s="2"/>
      <c r="P162" s="2"/>
      <c r="Q162" s="2"/>
    </row>
    <row r="163" thickTop="1" thickBot="1" ht="25" customHeight="1">
      <c r="A163" s="9"/>
      <c r="B163" s="1"/>
      <c r="C163" s="57">
        <v>5</v>
      </c>
      <c r="D163" s="1"/>
      <c r="E163" s="58" t="s">
        <v>88</v>
      </c>
      <c r="F163" s="1"/>
      <c r="G163" s="59" t="s">
        <v>59</v>
      </c>
      <c r="H163" s="60">
        <f>J127+J131+J135+J139+J143+J147+J151+J155+J159</f>
        <v>0</v>
      </c>
      <c r="I163" s="59" t="s">
        <v>60</v>
      </c>
      <c r="J163" s="61">
        <f>(L163-H163)</f>
        <v>0</v>
      </c>
      <c r="K163" s="59" t="s">
        <v>61</v>
      </c>
      <c r="L163" s="62">
        <f>L127+L131+L135+L139+L143+L147+L151+L155+L159</f>
        <v>0</v>
      </c>
      <c r="M163" s="12"/>
      <c r="N163" s="2"/>
      <c r="O163" s="2"/>
      <c r="P163" s="2"/>
      <c r="Q163" s="37">
        <f>0+Q127+Q131+Q135+Q139+Q143+Q147+Q151+Q155+Q159</f>
        <v>0</v>
      </c>
      <c r="R163" s="27">
        <f>0+R127+R131+R135+R139+R143+R147+R151+R155+R159</f>
        <v>0</v>
      </c>
      <c r="S163" s="63">
        <f>Q163*(1+J163)+R163</f>
        <v>0</v>
      </c>
    </row>
    <row r="164" thickTop="1" thickBot="1" ht="25" customHeight="1">
      <c r="A164" s="9"/>
      <c r="B164" s="64"/>
      <c r="C164" s="64"/>
      <c r="D164" s="64"/>
      <c r="E164" s="64"/>
      <c r="F164" s="64"/>
      <c r="G164" s="65" t="s">
        <v>62</v>
      </c>
      <c r="H164" s="66">
        <f>J127+J131+J135+J139+J143+J147+J151+J155+J159</f>
        <v>0</v>
      </c>
      <c r="I164" s="65" t="s">
        <v>63</v>
      </c>
      <c r="J164" s="67">
        <f>0+J163</f>
        <v>0</v>
      </c>
      <c r="K164" s="65" t="s">
        <v>64</v>
      </c>
      <c r="L164" s="68">
        <f>L127+L131+L135+L139+L143+L147+L151+L155+L159</f>
        <v>0</v>
      </c>
      <c r="M164" s="12"/>
      <c r="N164" s="2"/>
      <c r="O164" s="2"/>
      <c r="P164" s="2"/>
      <c r="Q164" s="2"/>
    </row>
    <row r="165" ht="40" customHeight="1">
      <c r="A165" s="9"/>
      <c r="B165" s="78" t="s">
        <v>211</v>
      </c>
      <c r="C165" s="1"/>
      <c r="D165" s="1"/>
      <c r="E165" s="1"/>
      <c r="F165" s="1"/>
      <c r="G165" s="1"/>
      <c r="H165" s="44"/>
      <c r="I165" s="1"/>
      <c r="J165" s="44"/>
      <c r="K165" s="1"/>
      <c r="L165" s="1"/>
      <c r="M165" s="12"/>
      <c r="N165" s="2"/>
      <c r="O165" s="2"/>
      <c r="P165" s="2"/>
      <c r="Q165" s="2"/>
    </row>
    <row r="166">
      <c r="A166" s="9"/>
      <c r="B166" s="45">
        <v>1</v>
      </c>
      <c r="C166" s="46" t="s">
        <v>212</v>
      </c>
      <c r="D166" s="46"/>
      <c r="E166" s="46" t="s">
        <v>213</v>
      </c>
      <c r="F166" s="46" t="s">
        <v>3</v>
      </c>
      <c r="G166" s="47" t="s">
        <v>130</v>
      </c>
      <c r="H166" s="48">
        <v>1.5</v>
      </c>
      <c r="I166" s="25">
        <f>ROUND(0,2)</f>
        <v>0</v>
      </c>
      <c r="J166" s="49">
        <f>ROUND(I166*H166,2)</f>
        <v>0</v>
      </c>
      <c r="K166" s="50">
        <v>0.20999999999999999</v>
      </c>
      <c r="L166" s="51">
        <f>IF(ISNUMBER(K166),ROUND(J166*(K166+1),2),0)</f>
        <v>0</v>
      </c>
      <c r="M166" s="12"/>
      <c r="N166" s="2"/>
      <c r="O166" s="2"/>
      <c r="P166" s="2"/>
      <c r="Q166" s="37">
        <f>IF(ISNUMBER(K166),IF(H166&gt;0,IF(I166&gt;0,J166,0),0),0)</f>
        <v>0</v>
      </c>
      <c r="R166" s="27">
        <f>IF(ISNUMBER(K166)=FALSE,J166,0)</f>
        <v>0</v>
      </c>
    </row>
    <row r="167">
      <c r="A167" s="9"/>
      <c r="B167" s="52" t="s">
        <v>53</v>
      </c>
      <c r="C167" s="1"/>
      <c r="D167" s="1"/>
      <c r="E167" s="53" t="s">
        <v>3</v>
      </c>
      <c r="F167" s="1"/>
      <c r="G167" s="1"/>
      <c r="H167" s="44"/>
      <c r="I167" s="1"/>
      <c r="J167" s="44"/>
      <c r="K167" s="1"/>
      <c r="L167" s="1"/>
      <c r="M167" s="12"/>
      <c r="N167" s="2"/>
      <c r="O167" s="2"/>
      <c r="P167" s="2"/>
      <c r="Q167" s="2"/>
    </row>
    <row r="168">
      <c r="A168" s="9"/>
      <c r="B168" s="52" t="s">
        <v>55</v>
      </c>
      <c r="C168" s="1"/>
      <c r="D168" s="1"/>
      <c r="E168" s="53" t="s">
        <v>214</v>
      </c>
      <c r="F168" s="1"/>
      <c r="G168" s="1"/>
      <c r="H168" s="44"/>
      <c r="I168" s="1"/>
      <c r="J168" s="44"/>
      <c r="K168" s="1"/>
      <c r="L168" s="1"/>
      <c r="M168" s="12"/>
      <c r="N168" s="2"/>
      <c r="O168" s="2"/>
      <c r="P168" s="2"/>
      <c r="Q168" s="2"/>
    </row>
    <row r="169" thickBot="1">
      <c r="A169" s="9"/>
      <c r="B169" s="54" t="s">
        <v>57</v>
      </c>
      <c r="C169" s="31"/>
      <c r="D169" s="31"/>
      <c r="E169" s="55" t="s">
        <v>58</v>
      </c>
      <c r="F169" s="31"/>
      <c r="G169" s="31"/>
      <c r="H169" s="56"/>
      <c r="I169" s="31"/>
      <c r="J169" s="56"/>
      <c r="K169" s="31"/>
      <c r="L169" s="31"/>
      <c r="M169" s="12"/>
      <c r="N169" s="2"/>
      <c r="O169" s="2"/>
      <c r="P169" s="2"/>
      <c r="Q169" s="2"/>
    </row>
    <row r="170" thickTop="1">
      <c r="A170" s="9"/>
      <c r="B170" s="45">
        <v>2</v>
      </c>
      <c r="C170" s="46" t="s">
        <v>215</v>
      </c>
      <c r="D170" s="46"/>
      <c r="E170" s="46" t="s">
        <v>216</v>
      </c>
      <c r="F170" s="46" t="s">
        <v>3</v>
      </c>
      <c r="G170" s="47" t="s">
        <v>130</v>
      </c>
      <c r="H170" s="70">
        <v>1.3</v>
      </c>
      <c r="I170" s="71">
        <f>ROUND(0,2)</f>
        <v>0</v>
      </c>
      <c r="J170" s="72">
        <f>ROUND(I170*H170,2)</f>
        <v>0</v>
      </c>
      <c r="K170" s="73">
        <v>0.20999999999999999</v>
      </c>
      <c r="L170" s="74">
        <f>IF(ISNUMBER(K170),ROUND(J170*(K170+1),2),0)</f>
        <v>0</v>
      </c>
      <c r="M170" s="12"/>
      <c r="N170" s="2"/>
      <c r="O170" s="2"/>
      <c r="P170" s="2"/>
      <c r="Q170" s="37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2" t="s">
        <v>53</v>
      </c>
      <c r="C171" s="1"/>
      <c r="D171" s="1"/>
      <c r="E171" s="53" t="s">
        <v>217</v>
      </c>
      <c r="F171" s="1"/>
      <c r="G171" s="1"/>
      <c r="H171" s="44"/>
      <c r="I171" s="1"/>
      <c r="J171" s="44"/>
      <c r="K171" s="1"/>
      <c r="L171" s="1"/>
      <c r="M171" s="12"/>
      <c r="N171" s="2"/>
      <c r="O171" s="2"/>
      <c r="P171" s="2"/>
      <c r="Q171" s="2"/>
    </row>
    <row r="172">
      <c r="A172" s="9"/>
      <c r="B172" s="52" t="s">
        <v>55</v>
      </c>
      <c r="C172" s="1"/>
      <c r="D172" s="1"/>
      <c r="E172" s="53" t="s">
        <v>218</v>
      </c>
      <c r="F172" s="1"/>
      <c r="G172" s="1"/>
      <c r="H172" s="44"/>
      <c r="I172" s="1"/>
      <c r="J172" s="44"/>
      <c r="K172" s="1"/>
      <c r="L172" s="1"/>
      <c r="M172" s="12"/>
      <c r="N172" s="2"/>
      <c r="O172" s="2"/>
      <c r="P172" s="2"/>
      <c r="Q172" s="2"/>
    </row>
    <row r="173" thickBot="1">
      <c r="A173" s="9"/>
      <c r="B173" s="54" t="s">
        <v>57</v>
      </c>
      <c r="C173" s="31"/>
      <c r="D173" s="31"/>
      <c r="E173" s="55" t="s">
        <v>58</v>
      </c>
      <c r="F173" s="31"/>
      <c r="G173" s="31"/>
      <c r="H173" s="56"/>
      <c r="I173" s="31"/>
      <c r="J173" s="56"/>
      <c r="K173" s="31"/>
      <c r="L173" s="31"/>
      <c r="M173" s="12"/>
      <c r="N173" s="2"/>
      <c r="O173" s="2"/>
      <c r="P173" s="2"/>
      <c r="Q173" s="2"/>
    </row>
    <row r="174" thickTop="1">
      <c r="A174" s="9"/>
      <c r="B174" s="45">
        <v>3</v>
      </c>
      <c r="C174" s="46" t="s">
        <v>219</v>
      </c>
      <c r="D174" s="46"/>
      <c r="E174" s="46" t="s">
        <v>220</v>
      </c>
      <c r="F174" s="46" t="s">
        <v>3</v>
      </c>
      <c r="G174" s="47" t="s">
        <v>82</v>
      </c>
      <c r="H174" s="70">
        <v>2</v>
      </c>
      <c r="I174" s="71">
        <f>ROUND(0,2)</f>
        <v>0</v>
      </c>
      <c r="J174" s="72">
        <f>ROUND(I174*H174,2)</f>
        <v>0</v>
      </c>
      <c r="K174" s="73">
        <v>0.20999999999999999</v>
      </c>
      <c r="L174" s="74">
        <f>IF(ISNUMBER(K174),ROUND(J174*(K174+1),2),0)</f>
        <v>0</v>
      </c>
      <c r="M174" s="12"/>
      <c r="N174" s="2"/>
      <c r="O174" s="2"/>
      <c r="P174" s="2"/>
      <c r="Q174" s="37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52" t="s">
        <v>53</v>
      </c>
      <c r="C175" s="1"/>
      <c r="D175" s="1"/>
      <c r="E175" s="53" t="s">
        <v>221</v>
      </c>
      <c r="F175" s="1"/>
      <c r="G175" s="1"/>
      <c r="H175" s="44"/>
      <c r="I175" s="1"/>
      <c r="J175" s="44"/>
      <c r="K175" s="1"/>
      <c r="L175" s="1"/>
      <c r="M175" s="12"/>
      <c r="N175" s="2"/>
      <c r="O175" s="2"/>
      <c r="P175" s="2"/>
      <c r="Q175" s="2"/>
    </row>
    <row r="176">
      <c r="A176" s="9"/>
      <c r="B176" s="52" t="s">
        <v>55</v>
      </c>
      <c r="C176" s="1"/>
      <c r="D176" s="1"/>
      <c r="E176" s="53" t="s">
        <v>222</v>
      </c>
      <c r="F176" s="1"/>
      <c r="G176" s="1"/>
      <c r="H176" s="44"/>
      <c r="I176" s="1"/>
      <c r="J176" s="44"/>
      <c r="K176" s="1"/>
      <c r="L176" s="1"/>
      <c r="M176" s="12"/>
      <c r="N176" s="2"/>
      <c r="O176" s="2"/>
      <c r="P176" s="2"/>
      <c r="Q176" s="2"/>
    </row>
    <row r="177" thickBot="1">
      <c r="A177" s="9"/>
      <c r="B177" s="54" t="s">
        <v>57</v>
      </c>
      <c r="C177" s="31"/>
      <c r="D177" s="31"/>
      <c r="E177" s="55" t="s">
        <v>58</v>
      </c>
      <c r="F177" s="31"/>
      <c r="G177" s="31"/>
      <c r="H177" s="56"/>
      <c r="I177" s="31"/>
      <c r="J177" s="56"/>
      <c r="K177" s="31"/>
      <c r="L177" s="31"/>
      <c r="M177" s="12"/>
      <c r="N177" s="2"/>
      <c r="O177" s="2"/>
      <c r="P177" s="2"/>
      <c r="Q177" s="2"/>
    </row>
    <row r="178" thickTop="1">
      <c r="A178" s="9"/>
      <c r="B178" s="45">
        <v>4</v>
      </c>
      <c r="C178" s="46" t="s">
        <v>223</v>
      </c>
      <c r="D178" s="46"/>
      <c r="E178" s="46" t="s">
        <v>224</v>
      </c>
      <c r="F178" s="46" t="s">
        <v>3</v>
      </c>
      <c r="G178" s="47" t="s">
        <v>82</v>
      </c>
      <c r="H178" s="70">
        <v>2</v>
      </c>
      <c r="I178" s="71">
        <f>ROUND(0,2)</f>
        <v>0</v>
      </c>
      <c r="J178" s="72">
        <f>ROUND(I178*H178,2)</f>
        <v>0</v>
      </c>
      <c r="K178" s="73">
        <v>0.20999999999999999</v>
      </c>
      <c r="L178" s="74">
        <f>IF(ISNUMBER(K178),ROUND(J178*(K178+1),2),0)</f>
        <v>0</v>
      </c>
      <c r="M178" s="12"/>
      <c r="N178" s="2"/>
      <c r="O178" s="2"/>
      <c r="P178" s="2"/>
      <c r="Q178" s="37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52" t="s">
        <v>53</v>
      </c>
      <c r="C179" s="1"/>
      <c r="D179" s="1"/>
      <c r="E179" s="53" t="s">
        <v>225</v>
      </c>
      <c r="F179" s="1"/>
      <c r="G179" s="1"/>
      <c r="H179" s="44"/>
      <c r="I179" s="1"/>
      <c r="J179" s="44"/>
      <c r="K179" s="1"/>
      <c r="L179" s="1"/>
      <c r="M179" s="12"/>
      <c r="N179" s="2"/>
      <c r="O179" s="2"/>
      <c r="P179" s="2"/>
      <c r="Q179" s="2"/>
    </row>
    <row r="180">
      <c r="A180" s="9"/>
      <c r="B180" s="52" t="s">
        <v>55</v>
      </c>
      <c r="C180" s="1"/>
      <c r="D180" s="1"/>
      <c r="E180" s="53" t="s">
        <v>222</v>
      </c>
      <c r="F180" s="1"/>
      <c r="G180" s="1"/>
      <c r="H180" s="44"/>
      <c r="I180" s="1"/>
      <c r="J180" s="44"/>
      <c r="K180" s="1"/>
      <c r="L180" s="1"/>
      <c r="M180" s="12"/>
      <c r="N180" s="2"/>
      <c r="O180" s="2"/>
      <c r="P180" s="2"/>
      <c r="Q180" s="2"/>
    </row>
    <row r="181" thickBot="1">
      <c r="A181" s="9"/>
      <c r="B181" s="54" t="s">
        <v>57</v>
      </c>
      <c r="C181" s="31"/>
      <c r="D181" s="31"/>
      <c r="E181" s="55" t="s">
        <v>58</v>
      </c>
      <c r="F181" s="31"/>
      <c r="G181" s="31"/>
      <c r="H181" s="56"/>
      <c r="I181" s="31"/>
      <c r="J181" s="56"/>
      <c r="K181" s="31"/>
      <c r="L181" s="31"/>
      <c r="M181" s="12"/>
      <c r="N181" s="2"/>
      <c r="O181" s="2"/>
      <c r="P181" s="2"/>
      <c r="Q181" s="2"/>
    </row>
    <row r="182" thickTop="1">
      <c r="A182" s="9"/>
      <c r="B182" s="45">
        <v>5</v>
      </c>
      <c r="C182" s="46" t="s">
        <v>226</v>
      </c>
      <c r="D182" s="46" t="s">
        <v>227</v>
      </c>
      <c r="E182" s="46" t="s">
        <v>228</v>
      </c>
      <c r="F182" s="46" t="s">
        <v>3</v>
      </c>
      <c r="G182" s="47" t="s">
        <v>82</v>
      </c>
      <c r="H182" s="70">
        <v>2</v>
      </c>
      <c r="I182" s="71">
        <f>ROUND(0,2)</f>
        <v>0</v>
      </c>
      <c r="J182" s="72">
        <f>ROUND(I182*H182,2)</f>
        <v>0</v>
      </c>
      <c r="K182" s="73">
        <v>0.20999999999999999</v>
      </c>
      <c r="L182" s="74">
        <f>IF(ISNUMBER(K182),ROUND(J182*(K182+1),2),0)</f>
        <v>0</v>
      </c>
      <c r="M182" s="12"/>
      <c r="N182" s="2"/>
      <c r="O182" s="2"/>
      <c r="P182" s="2"/>
      <c r="Q182" s="37">
        <f>IF(ISNUMBER(K182),IF(H182&gt;0,IF(I182&gt;0,J182,0),0),0)</f>
        <v>0</v>
      </c>
      <c r="R182" s="27">
        <f>IF(ISNUMBER(K182)=FALSE,J182,0)</f>
        <v>0</v>
      </c>
    </row>
    <row r="183">
      <c r="A183" s="9"/>
      <c r="B183" s="52" t="s">
        <v>53</v>
      </c>
      <c r="C183" s="1"/>
      <c r="D183" s="1"/>
      <c r="E183" s="53" t="s">
        <v>229</v>
      </c>
      <c r="F183" s="1"/>
      <c r="G183" s="1"/>
      <c r="H183" s="44"/>
      <c r="I183" s="1"/>
      <c r="J183" s="44"/>
      <c r="K183" s="1"/>
      <c r="L183" s="1"/>
      <c r="M183" s="12"/>
      <c r="N183" s="2"/>
      <c r="O183" s="2"/>
      <c r="P183" s="2"/>
      <c r="Q183" s="2"/>
    </row>
    <row r="184">
      <c r="A184" s="9"/>
      <c r="B184" s="52" t="s">
        <v>55</v>
      </c>
      <c r="C184" s="1"/>
      <c r="D184" s="1"/>
      <c r="E184" s="53" t="s">
        <v>222</v>
      </c>
      <c r="F184" s="1"/>
      <c r="G184" s="1"/>
      <c r="H184" s="44"/>
      <c r="I184" s="1"/>
      <c r="J184" s="44"/>
      <c r="K184" s="1"/>
      <c r="L184" s="1"/>
      <c r="M184" s="12"/>
      <c r="N184" s="2"/>
      <c r="O184" s="2"/>
      <c r="P184" s="2"/>
      <c r="Q184" s="2"/>
    </row>
    <row r="185" thickBot="1">
      <c r="A185" s="9"/>
      <c r="B185" s="54" t="s">
        <v>57</v>
      </c>
      <c r="C185" s="31"/>
      <c r="D185" s="31"/>
      <c r="E185" s="55" t="s">
        <v>58</v>
      </c>
      <c r="F185" s="31"/>
      <c r="G185" s="31"/>
      <c r="H185" s="56"/>
      <c r="I185" s="31"/>
      <c r="J185" s="56"/>
      <c r="K185" s="31"/>
      <c r="L185" s="31"/>
      <c r="M185" s="12"/>
      <c r="N185" s="2"/>
      <c r="O185" s="2"/>
      <c r="P185" s="2"/>
      <c r="Q185" s="2"/>
    </row>
    <row r="186" thickTop="1">
      <c r="A186" s="9"/>
      <c r="B186" s="45">
        <v>6</v>
      </c>
      <c r="C186" s="46" t="s">
        <v>230</v>
      </c>
      <c r="D186" s="46"/>
      <c r="E186" s="46" t="s">
        <v>231</v>
      </c>
      <c r="F186" s="46" t="s">
        <v>3</v>
      </c>
      <c r="G186" s="47" t="s">
        <v>109</v>
      </c>
      <c r="H186" s="70">
        <v>3.1099999999999999</v>
      </c>
      <c r="I186" s="71">
        <f>ROUND(0,2)</f>
        <v>0</v>
      </c>
      <c r="J186" s="72">
        <f>ROUND(I186*H186,2)</f>
        <v>0</v>
      </c>
      <c r="K186" s="73">
        <v>0.20999999999999999</v>
      </c>
      <c r="L186" s="74">
        <f>IF(ISNUMBER(K186),ROUND(J186*(K186+1),2),0)</f>
        <v>0</v>
      </c>
      <c r="M186" s="12"/>
      <c r="N186" s="2"/>
      <c r="O186" s="2"/>
      <c r="P186" s="2"/>
      <c r="Q186" s="37">
        <f>IF(ISNUMBER(K186),IF(H186&gt;0,IF(I186&gt;0,J186,0),0),0)</f>
        <v>0</v>
      </c>
      <c r="R186" s="27">
        <f>IF(ISNUMBER(K186)=FALSE,J186,0)</f>
        <v>0</v>
      </c>
    </row>
    <row r="187">
      <c r="A187" s="9"/>
      <c r="B187" s="52" t="s">
        <v>53</v>
      </c>
      <c r="C187" s="1"/>
      <c r="D187" s="1"/>
      <c r="E187" s="53" t="s">
        <v>232</v>
      </c>
      <c r="F187" s="1"/>
      <c r="G187" s="1"/>
      <c r="H187" s="44"/>
      <c r="I187" s="1"/>
      <c r="J187" s="44"/>
      <c r="K187" s="1"/>
      <c r="L187" s="1"/>
      <c r="M187" s="12"/>
      <c r="N187" s="2"/>
      <c r="O187" s="2"/>
      <c r="P187" s="2"/>
      <c r="Q187" s="2"/>
    </row>
    <row r="188">
      <c r="A188" s="9"/>
      <c r="B188" s="52" t="s">
        <v>55</v>
      </c>
      <c r="C188" s="1"/>
      <c r="D188" s="1"/>
      <c r="E188" s="53" t="s">
        <v>233</v>
      </c>
      <c r="F188" s="1"/>
      <c r="G188" s="1"/>
      <c r="H188" s="44"/>
      <c r="I188" s="1"/>
      <c r="J188" s="44"/>
      <c r="K188" s="1"/>
      <c r="L188" s="1"/>
      <c r="M188" s="12"/>
      <c r="N188" s="2"/>
      <c r="O188" s="2"/>
      <c r="P188" s="2"/>
      <c r="Q188" s="2"/>
    </row>
    <row r="189" thickBot="1">
      <c r="A189" s="9"/>
      <c r="B189" s="54" t="s">
        <v>57</v>
      </c>
      <c r="C189" s="31"/>
      <c r="D189" s="31"/>
      <c r="E189" s="55" t="s">
        <v>58</v>
      </c>
      <c r="F189" s="31"/>
      <c r="G189" s="31"/>
      <c r="H189" s="56"/>
      <c r="I189" s="31"/>
      <c r="J189" s="56"/>
      <c r="K189" s="31"/>
      <c r="L189" s="31"/>
      <c r="M189" s="12"/>
      <c r="N189" s="2"/>
      <c r="O189" s="2"/>
      <c r="P189" s="2"/>
      <c r="Q189" s="2"/>
    </row>
    <row r="190" thickTop="1">
      <c r="A190" s="9"/>
      <c r="B190" s="45">
        <v>7</v>
      </c>
      <c r="C190" s="46" t="s">
        <v>234</v>
      </c>
      <c r="D190" s="46"/>
      <c r="E190" s="46" t="s">
        <v>235</v>
      </c>
      <c r="F190" s="46" t="s">
        <v>3</v>
      </c>
      <c r="G190" s="47" t="s">
        <v>130</v>
      </c>
      <c r="H190" s="70">
        <v>402.73399999999998</v>
      </c>
      <c r="I190" s="71">
        <f>ROUND(0,2)</f>
        <v>0</v>
      </c>
      <c r="J190" s="72">
        <f>ROUND(I190*H190,2)</f>
        <v>0</v>
      </c>
      <c r="K190" s="73">
        <v>0.20999999999999999</v>
      </c>
      <c r="L190" s="74">
        <f>IF(ISNUMBER(K190),ROUND(J190*(K190+1),2),0)</f>
        <v>0</v>
      </c>
      <c r="M190" s="12"/>
      <c r="N190" s="2"/>
      <c r="O190" s="2"/>
      <c r="P190" s="2"/>
      <c r="Q190" s="37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2" t="s">
        <v>53</v>
      </c>
      <c r="C191" s="1"/>
      <c r="D191" s="1"/>
      <c r="E191" s="53" t="s">
        <v>236</v>
      </c>
      <c r="F191" s="1"/>
      <c r="G191" s="1"/>
      <c r="H191" s="44"/>
      <c r="I191" s="1"/>
      <c r="J191" s="44"/>
      <c r="K191" s="1"/>
      <c r="L191" s="1"/>
      <c r="M191" s="12"/>
      <c r="N191" s="2"/>
      <c r="O191" s="2"/>
      <c r="P191" s="2"/>
      <c r="Q191" s="2"/>
    </row>
    <row r="192">
      <c r="A192" s="9"/>
      <c r="B192" s="52" t="s">
        <v>55</v>
      </c>
      <c r="C192" s="1"/>
      <c r="D192" s="1"/>
      <c r="E192" s="53" t="s">
        <v>237</v>
      </c>
      <c r="F192" s="1"/>
      <c r="G192" s="1"/>
      <c r="H192" s="44"/>
      <c r="I192" s="1"/>
      <c r="J192" s="44"/>
      <c r="K192" s="1"/>
      <c r="L192" s="1"/>
      <c r="M192" s="12"/>
      <c r="N192" s="2"/>
      <c r="O192" s="2"/>
      <c r="P192" s="2"/>
      <c r="Q192" s="2"/>
    </row>
    <row r="193" thickBot="1">
      <c r="A193" s="9"/>
      <c r="B193" s="54" t="s">
        <v>57</v>
      </c>
      <c r="C193" s="31"/>
      <c r="D193" s="31"/>
      <c r="E193" s="55" t="s">
        <v>58</v>
      </c>
      <c r="F193" s="31"/>
      <c r="G193" s="31"/>
      <c r="H193" s="56"/>
      <c r="I193" s="31"/>
      <c r="J193" s="56"/>
      <c r="K193" s="31"/>
      <c r="L193" s="31"/>
      <c r="M193" s="12"/>
      <c r="N193" s="2"/>
      <c r="O193" s="2"/>
      <c r="P193" s="2"/>
      <c r="Q193" s="2"/>
    </row>
    <row r="194" thickTop="1">
      <c r="A194" s="9"/>
      <c r="B194" s="45">
        <v>8</v>
      </c>
      <c r="C194" s="46" t="s">
        <v>238</v>
      </c>
      <c r="D194" s="46">
        <v>1</v>
      </c>
      <c r="E194" s="46" t="s">
        <v>239</v>
      </c>
      <c r="F194" s="46" t="s">
        <v>3</v>
      </c>
      <c r="G194" s="47" t="s">
        <v>130</v>
      </c>
      <c r="H194" s="70">
        <v>567.24000000000001</v>
      </c>
      <c r="I194" s="71">
        <f>ROUND(0,2)</f>
        <v>0</v>
      </c>
      <c r="J194" s="72">
        <f>ROUND(I194*H194,2)</f>
        <v>0</v>
      </c>
      <c r="K194" s="73">
        <v>0.20999999999999999</v>
      </c>
      <c r="L194" s="74">
        <f>IF(ISNUMBER(K194),ROUND(J194*(K194+1),2),0)</f>
        <v>0</v>
      </c>
      <c r="M194" s="12"/>
      <c r="N194" s="2"/>
      <c r="O194" s="2"/>
      <c r="P194" s="2"/>
      <c r="Q194" s="37">
        <f>IF(ISNUMBER(K194),IF(H194&gt;0,IF(I194&gt;0,J194,0),0),0)</f>
        <v>0</v>
      </c>
      <c r="R194" s="27">
        <f>IF(ISNUMBER(K194)=FALSE,J194,0)</f>
        <v>0</v>
      </c>
    </row>
    <row r="195">
      <c r="A195" s="9"/>
      <c r="B195" s="52" t="s">
        <v>53</v>
      </c>
      <c r="C195" s="1"/>
      <c r="D195" s="1"/>
      <c r="E195" s="53" t="s">
        <v>240</v>
      </c>
      <c r="F195" s="1"/>
      <c r="G195" s="1"/>
      <c r="H195" s="44"/>
      <c r="I195" s="1"/>
      <c r="J195" s="44"/>
      <c r="K195" s="1"/>
      <c r="L195" s="1"/>
      <c r="M195" s="12"/>
      <c r="N195" s="2"/>
      <c r="O195" s="2"/>
      <c r="P195" s="2"/>
      <c r="Q195" s="2"/>
    </row>
    <row r="196">
      <c r="A196" s="9"/>
      <c r="B196" s="52" t="s">
        <v>55</v>
      </c>
      <c r="C196" s="1"/>
      <c r="D196" s="1"/>
      <c r="E196" s="53" t="s">
        <v>241</v>
      </c>
      <c r="F196" s="1"/>
      <c r="G196" s="1"/>
      <c r="H196" s="44"/>
      <c r="I196" s="1"/>
      <c r="J196" s="44"/>
      <c r="K196" s="1"/>
      <c r="L196" s="1"/>
      <c r="M196" s="12"/>
      <c r="N196" s="2"/>
      <c r="O196" s="2"/>
      <c r="P196" s="2"/>
      <c r="Q196" s="2"/>
    </row>
    <row r="197" thickBot="1">
      <c r="A197" s="9"/>
      <c r="B197" s="54" t="s">
        <v>57</v>
      </c>
      <c r="C197" s="31"/>
      <c r="D197" s="31"/>
      <c r="E197" s="55" t="s">
        <v>58</v>
      </c>
      <c r="F197" s="31"/>
      <c r="G197" s="31"/>
      <c r="H197" s="56"/>
      <c r="I197" s="31"/>
      <c r="J197" s="56"/>
      <c r="K197" s="31"/>
      <c r="L197" s="31"/>
      <c r="M197" s="12"/>
      <c r="N197" s="2"/>
      <c r="O197" s="2"/>
      <c r="P197" s="2"/>
      <c r="Q197" s="2"/>
    </row>
    <row r="198" thickTop="1">
      <c r="A198" s="9"/>
      <c r="B198" s="45">
        <v>9</v>
      </c>
      <c r="C198" s="46" t="s">
        <v>238</v>
      </c>
      <c r="D198" s="46">
        <v>2</v>
      </c>
      <c r="E198" s="46" t="s">
        <v>239</v>
      </c>
      <c r="F198" s="46" t="s">
        <v>3</v>
      </c>
      <c r="G198" s="47" t="s">
        <v>130</v>
      </c>
      <c r="H198" s="70">
        <v>217.571</v>
      </c>
      <c r="I198" s="71">
        <f>ROUND(0,2)</f>
        <v>0</v>
      </c>
      <c r="J198" s="72">
        <f>ROUND(I198*H198,2)</f>
        <v>0</v>
      </c>
      <c r="K198" s="73">
        <v>0.20999999999999999</v>
      </c>
      <c r="L198" s="74">
        <f>IF(ISNUMBER(K198),ROUND(J198*(K198+1),2),0)</f>
        <v>0</v>
      </c>
      <c r="M198" s="12"/>
      <c r="N198" s="2"/>
      <c r="O198" s="2"/>
      <c r="P198" s="2"/>
      <c r="Q198" s="37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2" t="s">
        <v>53</v>
      </c>
      <c r="C199" s="1"/>
      <c r="D199" s="1"/>
      <c r="E199" s="53" t="s">
        <v>242</v>
      </c>
      <c r="F199" s="1"/>
      <c r="G199" s="1"/>
      <c r="H199" s="44"/>
      <c r="I199" s="1"/>
      <c r="J199" s="44"/>
      <c r="K199" s="1"/>
      <c r="L199" s="1"/>
      <c r="M199" s="12"/>
      <c r="N199" s="2"/>
      <c r="O199" s="2"/>
      <c r="P199" s="2"/>
      <c r="Q199" s="2"/>
    </row>
    <row r="200">
      <c r="A200" s="9"/>
      <c r="B200" s="52" t="s">
        <v>55</v>
      </c>
      <c r="C200" s="1"/>
      <c r="D200" s="1"/>
      <c r="E200" s="53" t="s">
        <v>243</v>
      </c>
      <c r="F200" s="1"/>
      <c r="G200" s="1"/>
      <c r="H200" s="44"/>
      <c r="I200" s="1"/>
      <c r="J200" s="44"/>
      <c r="K200" s="1"/>
      <c r="L200" s="1"/>
      <c r="M200" s="12"/>
      <c r="N200" s="2"/>
      <c r="O200" s="2"/>
      <c r="P200" s="2"/>
      <c r="Q200" s="2"/>
    </row>
    <row r="201" thickBot="1">
      <c r="A201" s="9"/>
      <c r="B201" s="54" t="s">
        <v>57</v>
      </c>
      <c r="C201" s="31"/>
      <c r="D201" s="31"/>
      <c r="E201" s="55" t="s">
        <v>58</v>
      </c>
      <c r="F201" s="31"/>
      <c r="G201" s="31"/>
      <c r="H201" s="56"/>
      <c r="I201" s="31"/>
      <c r="J201" s="56"/>
      <c r="K201" s="31"/>
      <c r="L201" s="31"/>
      <c r="M201" s="12"/>
      <c r="N201" s="2"/>
      <c r="O201" s="2"/>
      <c r="P201" s="2"/>
      <c r="Q201" s="2"/>
    </row>
    <row r="202" thickTop="1">
      <c r="A202" s="9"/>
      <c r="B202" s="45">
        <v>10</v>
      </c>
      <c r="C202" s="46" t="s">
        <v>238</v>
      </c>
      <c r="D202" s="46">
        <v>3</v>
      </c>
      <c r="E202" s="46" t="s">
        <v>239</v>
      </c>
      <c r="F202" s="46" t="s">
        <v>3</v>
      </c>
      <c r="G202" s="47" t="s">
        <v>130</v>
      </c>
      <c r="H202" s="70">
        <v>61</v>
      </c>
      <c r="I202" s="71">
        <f>ROUND(0,2)</f>
        <v>0</v>
      </c>
      <c r="J202" s="72">
        <f>ROUND(I202*H202,2)</f>
        <v>0</v>
      </c>
      <c r="K202" s="73">
        <v>0.20999999999999999</v>
      </c>
      <c r="L202" s="74">
        <f>IF(ISNUMBER(K202),ROUND(J202*(K202+1),2),0)</f>
        <v>0</v>
      </c>
      <c r="M202" s="12"/>
      <c r="N202" s="2"/>
      <c r="O202" s="2"/>
      <c r="P202" s="2"/>
      <c r="Q202" s="37">
        <f>IF(ISNUMBER(K202),IF(H202&gt;0,IF(I202&gt;0,J202,0),0),0)</f>
        <v>0</v>
      </c>
      <c r="R202" s="27">
        <f>IF(ISNUMBER(K202)=FALSE,J202,0)</f>
        <v>0</v>
      </c>
    </row>
    <row r="203">
      <c r="A203" s="9"/>
      <c r="B203" s="52" t="s">
        <v>53</v>
      </c>
      <c r="C203" s="1"/>
      <c r="D203" s="1"/>
      <c r="E203" s="53" t="s">
        <v>244</v>
      </c>
      <c r="F203" s="1"/>
      <c r="G203" s="1"/>
      <c r="H203" s="44"/>
      <c r="I203" s="1"/>
      <c r="J203" s="44"/>
      <c r="K203" s="1"/>
      <c r="L203" s="1"/>
      <c r="M203" s="12"/>
      <c r="N203" s="2"/>
      <c r="O203" s="2"/>
      <c r="P203" s="2"/>
      <c r="Q203" s="2"/>
    </row>
    <row r="204">
      <c r="A204" s="9"/>
      <c r="B204" s="52" t="s">
        <v>55</v>
      </c>
      <c r="C204" s="1"/>
      <c r="D204" s="1"/>
      <c r="E204" s="53" t="s">
        <v>245</v>
      </c>
      <c r="F204" s="1"/>
      <c r="G204" s="1"/>
      <c r="H204" s="44"/>
      <c r="I204" s="1"/>
      <c r="J204" s="44"/>
      <c r="K204" s="1"/>
      <c r="L204" s="1"/>
      <c r="M204" s="12"/>
      <c r="N204" s="2"/>
      <c r="O204" s="2"/>
      <c r="P204" s="2"/>
      <c r="Q204" s="2"/>
    </row>
    <row r="205" thickBot="1">
      <c r="A205" s="9"/>
      <c r="B205" s="54" t="s">
        <v>57</v>
      </c>
      <c r="C205" s="31"/>
      <c r="D205" s="31"/>
      <c r="E205" s="55" t="s">
        <v>58</v>
      </c>
      <c r="F205" s="31"/>
      <c r="G205" s="31"/>
      <c r="H205" s="56"/>
      <c r="I205" s="31"/>
      <c r="J205" s="56"/>
      <c r="K205" s="31"/>
      <c r="L205" s="31"/>
      <c r="M205" s="12"/>
      <c r="N205" s="2"/>
      <c r="O205" s="2"/>
      <c r="P205" s="2"/>
      <c r="Q205" s="2"/>
    </row>
    <row r="206" thickTop="1">
      <c r="A206" s="9"/>
      <c r="B206" s="45">
        <v>11</v>
      </c>
      <c r="C206" s="46" t="s">
        <v>246</v>
      </c>
      <c r="D206" s="46"/>
      <c r="E206" s="46" t="s">
        <v>247</v>
      </c>
      <c r="F206" s="46" t="s">
        <v>3</v>
      </c>
      <c r="G206" s="47" t="s">
        <v>130</v>
      </c>
      <c r="H206" s="70">
        <v>28</v>
      </c>
      <c r="I206" s="71">
        <f>ROUND(0,2)</f>
        <v>0</v>
      </c>
      <c r="J206" s="72">
        <f>ROUND(I206*H206,2)</f>
        <v>0</v>
      </c>
      <c r="K206" s="73">
        <v>0.20999999999999999</v>
      </c>
      <c r="L206" s="74">
        <f>IF(ISNUMBER(K206),ROUND(J206*(K206+1),2),0)</f>
        <v>0</v>
      </c>
      <c r="M206" s="12"/>
      <c r="N206" s="2"/>
      <c r="O206" s="2"/>
      <c r="P206" s="2"/>
      <c r="Q206" s="37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52" t="s">
        <v>53</v>
      </c>
      <c r="C207" s="1"/>
      <c r="D207" s="1"/>
      <c r="E207" s="53" t="s">
        <v>248</v>
      </c>
      <c r="F207" s="1"/>
      <c r="G207" s="1"/>
      <c r="H207" s="44"/>
      <c r="I207" s="1"/>
      <c r="J207" s="44"/>
      <c r="K207" s="1"/>
      <c r="L207" s="1"/>
      <c r="M207" s="12"/>
      <c r="N207" s="2"/>
      <c r="O207" s="2"/>
      <c r="P207" s="2"/>
      <c r="Q207" s="2"/>
    </row>
    <row r="208">
      <c r="A208" s="9"/>
      <c r="B208" s="52" t="s">
        <v>55</v>
      </c>
      <c r="C208" s="1"/>
      <c r="D208" s="1"/>
      <c r="E208" s="53" t="s">
        <v>249</v>
      </c>
      <c r="F208" s="1"/>
      <c r="G208" s="1"/>
      <c r="H208" s="44"/>
      <c r="I208" s="1"/>
      <c r="J208" s="44"/>
      <c r="K208" s="1"/>
      <c r="L208" s="1"/>
      <c r="M208" s="12"/>
      <c r="N208" s="2"/>
      <c r="O208" s="2"/>
      <c r="P208" s="2"/>
      <c r="Q208" s="2"/>
    </row>
    <row r="209" thickBot="1">
      <c r="A209" s="9"/>
      <c r="B209" s="54" t="s">
        <v>57</v>
      </c>
      <c r="C209" s="31"/>
      <c r="D209" s="31"/>
      <c r="E209" s="55" t="s">
        <v>58</v>
      </c>
      <c r="F209" s="31"/>
      <c r="G209" s="31"/>
      <c r="H209" s="56"/>
      <c r="I209" s="31"/>
      <c r="J209" s="56"/>
      <c r="K209" s="31"/>
      <c r="L209" s="31"/>
      <c r="M209" s="12"/>
      <c r="N209" s="2"/>
      <c r="O209" s="2"/>
      <c r="P209" s="2"/>
      <c r="Q209" s="2"/>
    </row>
    <row r="210" thickTop="1">
      <c r="A210" s="9"/>
      <c r="B210" s="45">
        <v>12</v>
      </c>
      <c r="C210" s="46" t="s">
        <v>250</v>
      </c>
      <c r="D210" s="46"/>
      <c r="E210" s="46" t="s">
        <v>251</v>
      </c>
      <c r="F210" s="46" t="s">
        <v>3</v>
      </c>
      <c r="G210" s="47" t="s">
        <v>109</v>
      </c>
      <c r="H210" s="70">
        <v>2.7690000000000001</v>
      </c>
      <c r="I210" s="71">
        <f>ROUND(0,2)</f>
        <v>0</v>
      </c>
      <c r="J210" s="72">
        <f>ROUND(I210*H210,2)</f>
        <v>0</v>
      </c>
      <c r="K210" s="73">
        <v>0.20999999999999999</v>
      </c>
      <c r="L210" s="74">
        <f>IF(ISNUMBER(K210),ROUND(J210*(K210+1),2),0)</f>
        <v>0</v>
      </c>
      <c r="M210" s="12"/>
      <c r="N210" s="2"/>
      <c r="O210" s="2"/>
      <c r="P210" s="2"/>
      <c r="Q210" s="37">
        <f>IF(ISNUMBER(K210),IF(H210&gt;0,IF(I210&gt;0,J210,0),0),0)</f>
        <v>0</v>
      </c>
      <c r="R210" s="27">
        <f>IF(ISNUMBER(K210)=FALSE,J210,0)</f>
        <v>0</v>
      </c>
    </row>
    <row r="211">
      <c r="A211" s="9"/>
      <c r="B211" s="52" t="s">
        <v>53</v>
      </c>
      <c r="C211" s="1"/>
      <c r="D211" s="1"/>
      <c r="E211" s="53" t="s">
        <v>252</v>
      </c>
      <c r="F211" s="1"/>
      <c r="G211" s="1"/>
      <c r="H211" s="44"/>
      <c r="I211" s="1"/>
      <c r="J211" s="44"/>
      <c r="K211" s="1"/>
      <c r="L211" s="1"/>
      <c r="M211" s="12"/>
      <c r="N211" s="2"/>
      <c r="O211" s="2"/>
      <c r="P211" s="2"/>
      <c r="Q211" s="2"/>
    </row>
    <row r="212">
      <c r="A212" s="9"/>
      <c r="B212" s="52" t="s">
        <v>55</v>
      </c>
      <c r="C212" s="1"/>
      <c r="D212" s="1"/>
      <c r="E212" s="53" t="s">
        <v>253</v>
      </c>
      <c r="F212" s="1"/>
      <c r="G212" s="1"/>
      <c r="H212" s="44"/>
      <c r="I212" s="1"/>
      <c r="J212" s="44"/>
      <c r="K212" s="1"/>
      <c r="L212" s="1"/>
      <c r="M212" s="12"/>
      <c r="N212" s="2"/>
      <c r="O212" s="2"/>
      <c r="P212" s="2"/>
      <c r="Q212" s="2"/>
    </row>
    <row r="213" thickBot="1">
      <c r="A213" s="9"/>
      <c r="B213" s="54" t="s">
        <v>57</v>
      </c>
      <c r="C213" s="31"/>
      <c r="D213" s="31"/>
      <c r="E213" s="55" t="s">
        <v>58</v>
      </c>
      <c r="F213" s="31"/>
      <c r="G213" s="31"/>
      <c r="H213" s="56"/>
      <c r="I213" s="31"/>
      <c r="J213" s="56"/>
      <c r="K213" s="31"/>
      <c r="L213" s="31"/>
      <c r="M213" s="12"/>
      <c r="N213" s="2"/>
      <c r="O213" s="2"/>
      <c r="P213" s="2"/>
      <c r="Q213" s="2"/>
    </row>
    <row r="214" thickTop="1">
      <c r="A214" s="9"/>
      <c r="B214" s="45">
        <v>13</v>
      </c>
      <c r="C214" s="46" t="s">
        <v>254</v>
      </c>
      <c r="D214" s="46"/>
      <c r="E214" s="46" t="s">
        <v>255</v>
      </c>
      <c r="F214" s="46" t="s">
        <v>3</v>
      </c>
      <c r="G214" s="47" t="s">
        <v>130</v>
      </c>
      <c r="H214" s="70">
        <v>3.5</v>
      </c>
      <c r="I214" s="71">
        <f>ROUND(0,2)</f>
        <v>0</v>
      </c>
      <c r="J214" s="72">
        <f>ROUND(I214*H214,2)</f>
        <v>0</v>
      </c>
      <c r="K214" s="73">
        <v>0.20999999999999999</v>
      </c>
      <c r="L214" s="74">
        <f>IF(ISNUMBER(K214),ROUND(J214*(K214+1),2),0)</f>
        <v>0</v>
      </c>
      <c r="M214" s="12"/>
      <c r="N214" s="2"/>
      <c r="O214" s="2"/>
      <c r="P214" s="2"/>
      <c r="Q214" s="37">
        <f>IF(ISNUMBER(K214),IF(H214&gt;0,IF(I214&gt;0,J214,0),0),0)</f>
        <v>0</v>
      </c>
      <c r="R214" s="27">
        <f>IF(ISNUMBER(K214)=FALSE,J214,0)</f>
        <v>0</v>
      </c>
    </row>
    <row r="215">
      <c r="A215" s="9"/>
      <c r="B215" s="52" t="s">
        <v>53</v>
      </c>
      <c r="C215" s="1"/>
      <c r="D215" s="1"/>
      <c r="E215" s="53" t="s">
        <v>256</v>
      </c>
      <c r="F215" s="1"/>
      <c r="G215" s="1"/>
      <c r="H215" s="44"/>
      <c r="I215" s="1"/>
      <c r="J215" s="44"/>
      <c r="K215" s="1"/>
      <c r="L215" s="1"/>
      <c r="M215" s="12"/>
      <c r="N215" s="2"/>
      <c r="O215" s="2"/>
      <c r="P215" s="2"/>
      <c r="Q215" s="2"/>
    </row>
    <row r="216">
      <c r="A216" s="9"/>
      <c r="B216" s="52" t="s">
        <v>55</v>
      </c>
      <c r="C216" s="1"/>
      <c r="D216" s="1"/>
      <c r="E216" s="53" t="s">
        <v>257</v>
      </c>
      <c r="F216" s="1"/>
      <c r="G216" s="1"/>
      <c r="H216" s="44"/>
      <c r="I216" s="1"/>
      <c r="J216" s="44"/>
      <c r="K216" s="1"/>
      <c r="L216" s="1"/>
      <c r="M216" s="12"/>
      <c r="N216" s="2"/>
      <c r="O216" s="2"/>
      <c r="P216" s="2"/>
      <c r="Q216" s="2"/>
    </row>
    <row r="217" thickBot="1">
      <c r="A217" s="9"/>
      <c r="B217" s="54" t="s">
        <v>57</v>
      </c>
      <c r="C217" s="31"/>
      <c r="D217" s="31"/>
      <c r="E217" s="55" t="s">
        <v>58</v>
      </c>
      <c r="F217" s="31"/>
      <c r="G217" s="31"/>
      <c r="H217" s="56"/>
      <c r="I217" s="31"/>
      <c r="J217" s="56"/>
      <c r="K217" s="31"/>
      <c r="L217" s="31"/>
      <c r="M217" s="12"/>
      <c r="N217" s="2"/>
      <c r="O217" s="2"/>
      <c r="P217" s="2"/>
      <c r="Q217" s="2"/>
    </row>
    <row r="218" thickTop="1">
      <c r="A218" s="9"/>
      <c r="B218" s="45">
        <v>14</v>
      </c>
      <c r="C218" s="46" t="s">
        <v>258</v>
      </c>
      <c r="D218" s="46"/>
      <c r="E218" s="46" t="s">
        <v>259</v>
      </c>
      <c r="F218" s="46" t="s">
        <v>3</v>
      </c>
      <c r="G218" s="47" t="s">
        <v>82</v>
      </c>
      <c r="H218" s="70">
        <v>4</v>
      </c>
      <c r="I218" s="71">
        <f>ROUND(0,2)</f>
        <v>0</v>
      </c>
      <c r="J218" s="72">
        <f>ROUND(I218*H218,2)</f>
        <v>0</v>
      </c>
      <c r="K218" s="73">
        <v>0.20999999999999999</v>
      </c>
      <c r="L218" s="74">
        <f>IF(ISNUMBER(K218),ROUND(J218*(K218+1),2),0)</f>
        <v>0</v>
      </c>
      <c r="M218" s="12"/>
      <c r="N218" s="2"/>
      <c r="O218" s="2"/>
      <c r="P218" s="2"/>
      <c r="Q218" s="37">
        <f>IF(ISNUMBER(K218),IF(H218&gt;0,IF(I218&gt;0,J218,0),0),0)</f>
        <v>0</v>
      </c>
      <c r="R218" s="27">
        <f>IF(ISNUMBER(K218)=FALSE,J218,0)</f>
        <v>0</v>
      </c>
    </row>
    <row r="219">
      <c r="A219" s="9"/>
      <c r="B219" s="52" t="s">
        <v>53</v>
      </c>
      <c r="C219" s="1"/>
      <c r="D219" s="1"/>
      <c r="E219" s="53" t="s">
        <v>3</v>
      </c>
      <c r="F219" s="1"/>
      <c r="G219" s="1"/>
      <c r="H219" s="44"/>
      <c r="I219" s="1"/>
      <c r="J219" s="44"/>
      <c r="K219" s="1"/>
      <c r="L219" s="1"/>
      <c r="M219" s="12"/>
      <c r="N219" s="2"/>
      <c r="O219" s="2"/>
      <c r="P219" s="2"/>
      <c r="Q219" s="2"/>
    </row>
    <row r="220">
      <c r="A220" s="9"/>
      <c r="B220" s="52" t="s">
        <v>55</v>
      </c>
      <c r="C220" s="1"/>
      <c r="D220" s="1"/>
      <c r="E220" s="53" t="s">
        <v>84</v>
      </c>
      <c r="F220" s="1"/>
      <c r="G220" s="1"/>
      <c r="H220" s="44"/>
      <c r="I220" s="1"/>
      <c r="J220" s="44"/>
      <c r="K220" s="1"/>
      <c r="L220" s="1"/>
      <c r="M220" s="12"/>
      <c r="N220" s="2"/>
      <c r="O220" s="2"/>
      <c r="P220" s="2"/>
      <c r="Q220" s="2"/>
    </row>
    <row r="221" thickBot="1">
      <c r="A221" s="9"/>
      <c r="B221" s="54" t="s">
        <v>57</v>
      </c>
      <c r="C221" s="31"/>
      <c r="D221" s="31"/>
      <c r="E221" s="55" t="s">
        <v>58</v>
      </c>
      <c r="F221" s="31"/>
      <c r="G221" s="31"/>
      <c r="H221" s="56"/>
      <c r="I221" s="31"/>
      <c r="J221" s="56"/>
      <c r="K221" s="31"/>
      <c r="L221" s="31"/>
      <c r="M221" s="12"/>
      <c r="N221" s="2"/>
      <c r="O221" s="2"/>
      <c r="P221" s="2"/>
      <c r="Q221" s="2"/>
    </row>
    <row r="222" thickTop="1" thickBot="1" ht="25" customHeight="1">
      <c r="A222" s="9"/>
      <c r="B222" s="1"/>
      <c r="C222" s="57">
        <v>9</v>
      </c>
      <c r="D222" s="1"/>
      <c r="E222" s="58" t="s">
        <v>89</v>
      </c>
      <c r="F222" s="1"/>
      <c r="G222" s="59" t="s">
        <v>59</v>
      </c>
      <c r="H222" s="60">
        <f>J166+J170+J174+J178+J182+J186+J190+J194+J198+J202+J206+J210+J214+J218</f>
        <v>0</v>
      </c>
      <c r="I222" s="59" t="s">
        <v>60</v>
      </c>
      <c r="J222" s="61">
        <f>(L222-H222)</f>
        <v>0</v>
      </c>
      <c r="K222" s="59" t="s">
        <v>61</v>
      </c>
      <c r="L222" s="62">
        <f>L166+L170+L174+L178+L182+L186+L190+L194+L198+L202+L206+L210+L214+L218</f>
        <v>0</v>
      </c>
      <c r="M222" s="12"/>
      <c r="N222" s="2"/>
      <c r="O222" s="2"/>
      <c r="P222" s="2"/>
      <c r="Q222" s="37">
        <f>0+Q166+Q170+Q174+Q178+Q182+Q186+Q190+Q194+Q198+Q202+Q206+Q210+Q214+Q218</f>
        <v>0</v>
      </c>
      <c r="R222" s="27">
        <f>0+R166+R170+R174+R178+R182+R186+R190+R194+R198+R202+R206+R210+R214+R218</f>
        <v>0</v>
      </c>
      <c r="S222" s="63">
        <f>Q222*(1+J222)+R222</f>
        <v>0</v>
      </c>
    </row>
    <row r="223" thickTop="1" thickBot="1" ht="25" customHeight="1">
      <c r="A223" s="9"/>
      <c r="B223" s="64"/>
      <c r="C223" s="64"/>
      <c r="D223" s="64"/>
      <c r="E223" s="64"/>
      <c r="F223" s="64"/>
      <c r="G223" s="65" t="s">
        <v>62</v>
      </c>
      <c r="H223" s="66">
        <f>J166+J170+J174+J178+J182+J186+J190+J194+J198+J202+J206+J210+J214+J218</f>
        <v>0</v>
      </c>
      <c r="I223" s="65" t="s">
        <v>63</v>
      </c>
      <c r="J223" s="67">
        <f>0+J222</f>
        <v>0</v>
      </c>
      <c r="K223" s="65" t="s">
        <v>64</v>
      </c>
      <c r="L223" s="68">
        <f>L166+L170+L174+L178+L182+L186+L190+L194+L198+L202+L206+L210+L214+L218</f>
        <v>0</v>
      </c>
      <c r="M223" s="12"/>
      <c r="N223" s="2"/>
      <c r="O223" s="2"/>
      <c r="P223" s="2"/>
      <c r="Q223" s="2"/>
    </row>
    <row r="224">
      <c r="A224" s="13"/>
      <c r="B224" s="4"/>
      <c r="C224" s="4"/>
      <c r="D224" s="4"/>
      <c r="E224" s="4"/>
      <c r="F224" s="4"/>
      <c r="G224" s="4"/>
      <c r="H224" s="69"/>
      <c r="I224" s="4"/>
      <c r="J224" s="69"/>
      <c r="K224" s="4"/>
      <c r="L224" s="4"/>
      <c r="M224" s="14"/>
      <c r="N224" s="2"/>
      <c r="O224" s="2"/>
      <c r="P224" s="2"/>
      <c r="Q224" s="2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"/>
      <c r="O225" s="2"/>
      <c r="P225" s="2"/>
      <c r="Q225" s="2"/>
    </row>
  </sheetData>
  <mergeCells count="158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5:D35"/>
    <mergeCell ref="B36:D36"/>
    <mergeCell ref="B37:D37"/>
    <mergeCell ref="B21:D21"/>
    <mergeCell ref="B22:D22"/>
    <mergeCell ref="B23:D23"/>
    <mergeCell ref="B24:D24"/>
    <mergeCell ref="B39:D39"/>
    <mergeCell ref="B40:D40"/>
    <mergeCell ref="B41:D41"/>
    <mergeCell ref="B46:D46"/>
    <mergeCell ref="B47:D47"/>
    <mergeCell ref="B48:D48"/>
    <mergeCell ref="B50:D50"/>
    <mergeCell ref="B51:D51"/>
    <mergeCell ref="B52:D52"/>
    <mergeCell ref="B54:D54"/>
    <mergeCell ref="B55:D55"/>
    <mergeCell ref="B56:D56"/>
    <mergeCell ref="B58:D58"/>
    <mergeCell ref="B59:D59"/>
    <mergeCell ref="B60:D60"/>
    <mergeCell ref="B62:D62"/>
    <mergeCell ref="B63:D63"/>
    <mergeCell ref="B64:D64"/>
    <mergeCell ref="B66:D66"/>
    <mergeCell ref="B67:D67"/>
    <mergeCell ref="B68:D68"/>
    <mergeCell ref="B44:L44"/>
    <mergeCell ref="B70:D70"/>
    <mergeCell ref="B71:D71"/>
    <mergeCell ref="B72:D72"/>
    <mergeCell ref="B74:D74"/>
    <mergeCell ref="B75:D75"/>
    <mergeCell ref="B76:D76"/>
    <mergeCell ref="B78:D78"/>
    <mergeCell ref="B79:D79"/>
    <mergeCell ref="B80:D80"/>
    <mergeCell ref="B82:D82"/>
    <mergeCell ref="B83:D83"/>
    <mergeCell ref="B84:D84"/>
    <mergeCell ref="B86:D86"/>
    <mergeCell ref="B87:D87"/>
    <mergeCell ref="B88:D88"/>
    <mergeCell ref="B90:D90"/>
    <mergeCell ref="B91:D91"/>
    <mergeCell ref="B92:D92"/>
    <mergeCell ref="B94:D94"/>
    <mergeCell ref="B95:D95"/>
    <mergeCell ref="B96:D96"/>
    <mergeCell ref="B98:D98"/>
    <mergeCell ref="B99:D99"/>
    <mergeCell ref="B100:D100"/>
    <mergeCell ref="B102:D102"/>
    <mergeCell ref="B103:D103"/>
    <mergeCell ref="B104:D104"/>
    <mergeCell ref="B106:D106"/>
    <mergeCell ref="B107:D107"/>
    <mergeCell ref="B108:D108"/>
    <mergeCell ref="B171:D171"/>
    <mergeCell ref="B172:D172"/>
    <mergeCell ref="B173:D173"/>
    <mergeCell ref="B175:D175"/>
    <mergeCell ref="B176:D176"/>
    <mergeCell ref="B177:D177"/>
    <mergeCell ref="B179:D179"/>
    <mergeCell ref="B180:D180"/>
    <mergeCell ref="B181:D181"/>
    <mergeCell ref="B183:D183"/>
    <mergeCell ref="B184:D184"/>
    <mergeCell ref="B185:D185"/>
    <mergeCell ref="B187:D187"/>
    <mergeCell ref="B188:D188"/>
    <mergeCell ref="B189:D189"/>
    <mergeCell ref="B191:D191"/>
    <mergeCell ref="B192:D192"/>
    <mergeCell ref="B193:D193"/>
    <mergeCell ref="B195:D195"/>
    <mergeCell ref="B196:D196"/>
    <mergeCell ref="B197:D197"/>
    <mergeCell ref="B199:D199"/>
    <mergeCell ref="B200:D200"/>
    <mergeCell ref="B201:D201"/>
    <mergeCell ref="B203:D203"/>
    <mergeCell ref="B204:D204"/>
    <mergeCell ref="B205:D205"/>
    <mergeCell ref="B207:D207"/>
    <mergeCell ref="B208:D208"/>
    <mergeCell ref="B209:D209"/>
    <mergeCell ref="B211:D211"/>
    <mergeCell ref="B212:D212"/>
    <mergeCell ref="B213:D213"/>
    <mergeCell ref="B215:D215"/>
    <mergeCell ref="B216:D216"/>
    <mergeCell ref="B217:D217"/>
    <mergeCell ref="B219:D219"/>
    <mergeCell ref="B220:D220"/>
    <mergeCell ref="B221:D221"/>
    <mergeCell ref="B110:D110"/>
    <mergeCell ref="B111:D111"/>
    <mergeCell ref="B112:D112"/>
    <mergeCell ref="B114:D114"/>
    <mergeCell ref="B115:D115"/>
    <mergeCell ref="B116:D116"/>
    <mergeCell ref="B119:L119"/>
    <mergeCell ref="B121:D121"/>
    <mergeCell ref="B122:D122"/>
    <mergeCell ref="B123:D123"/>
    <mergeCell ref="B126:L126"/>
    <mergeCell ref="B128:D128"/>
    <mergeCell ref="B129:D129"/>
    <mergeCell ref="B130:D130"/>
    <mergeCell ref="B132:D132"/>
    <mergeCell ref="B133:D133"/>
    <mergeCell ref="B134:D134"/>
    <mergeCell ref="B136:D136"/>
    <mergeCell ref="B137:D137"/>
    <mergeCell ref="B138:D138"/>
    <mergeCell ref="B140:D140"/>
    <mergeCell ref="B141:D141"/>
    <mergeCell ref="B142:D142"/>
    <mergeCell ref="B144:D144"/>
    <mergeCell ref="B145:D145"/>
    <mergeCell ref="B146:D146"/>
    <mergeCell ref="B148:D148"/>
    <mergeCell ref="B149:D149"/>
    <mergeCell ref="B150:D150"/>
    <mergeCell ref="B152:D152"/>
    <mergeCell ref="B153:D153"/>
    <mergeCell ref="B154:D154"/>
    <mergeCell ref="B156:D156"/>
    <mergeCell ref="B157:D157"/>
    <mergeCell ref="B158:D158"/>
    <mergeCell ref="B160:D160"/>
    <mergeCell ref="B161:D161"/>
    <mergeCell ref="B162:D162"/>
    <mergeCell ref="B167:D167"/>
    <mergeCell ref="B168:D168"/>
    <mergeCell ref="B169:D169"/>
    <mergeCell ref="B165:L165"/>
  </mergeCells>
  <pageMargins left="0.39375" right="0.39375" top="0.5902778" bottom="0.39375" header="0.1965278" footer="0.1576389"/>
  <pageSetup paperSize="9" orientation="portrait" fitToHeight="0"/>
  <headerFooter>
    <oddFooter>&amp;LOTSKP 2017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33</v>
      </c>
      <c r="B10" s="1"/>
      <c r="C10" s="16"/>
      <c r="D10" s="1"/>
      <c r="E10" s="1"/>
      <c r="F10" s="1"/>
      <c r="G10" s="17"/>
      <c r="H10" s="1"/>
      <c r="I10" s="35" t="s">
        <v>34</v>
      </c>
      <c r="J10" s="36">
        <f>H35+H46+H85+H100+H119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260</v>
      </c>
      <c r="B11" s="1"/>
      <c r="C11" s="1"/>
      <c r="D11" s="1"/>
      <c r="E11" s="1"/>
      <c r="F11" s="1"/>
      <c r="G11" s="35"/>
      <c r="H11" s="1"/>
      <c r="I11" s="35" t="s">
        <v>36</v>
      </c>
      <c r="J11" s="36">
        <f>L35+L46+L85+L100+L119</f>
        <v>0</v>
      </c>
      <c r="K11" s="1"/>
      <c r="L11" s="1"/>
      <c r="M11" s="12"/>
      <c r="N11" s="2"/>
      <c r="O11" s="2"/>
      <c r="P11" s="2"/>
      <c r="Q11" s="37">
        <f>IF(SUM(K20:K24)&gt;0,ROUND(SUM(S20:S24)/SUM(K20:K24)-1,8),0)</f>
        <v>0</v>
      </c>
      <c r="R11" s="27">
        <f>AVERAGE(J34,J45,J84,J99,J118)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8" t="s">
        <v>38</v>
      </c>
      <c r="C19" s="38"/>
      <c r="D19" s="38"/>
      <c r="E19" s="38" t="s">
        <v>39</v>
      </c>
      <c r="F19" s="38"/>
      <c r="G19" s="39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0">
        <v>0</v>
      </c>
      <c r="C20" s="1"/>
      <c r="D20" s="1"/>
      <c r="E20" s="41" t="s">
        <v>40</v>
      </c>
      <c r="F20" s="1"/>
      <c r="G20" s="1"/>
      <c r="H20" s="1"/>
      <c r="I20" s="1"/>
      <c r="J20" s="1"/>
      <c r="K20" s="42">
        <f>H35</f>
        <v>0</v>
      </c>
      <c r="L20" s="42">
        <f>L35</f>
        <v>0</v>
      </c>
      <c r="M20" s="12"/>
      <c r="N20" s="2"/>
      <c r="O20" s="2"/>
      <c r="P20" s="2"/>
      <c r="Q20" s="2"/>
      <c r="S20" s="27">
        <f>S34</f>
        <v>0</v>
      </c>
    </row>
    <row r="21">
      <c r="A21" s="9"/>
      <c r="B21" s="40">
        <v>1</v>
      </c>
      <c r="C21" s="1"/>
      <c r="D21" s="1"/>
      <c r="E21" s="41" t="s">
        <v>86</v>
      </c>
      <c r="F21" s="1"/>
      <c r="G21" s="1"/>
      <c r="H21" s="1"/>
      <c r="I21" s="1"/>
      <c r="J21" s="1"/>
      <c r="K21" s="42">
        <f>H46</f>
        <v>0</v>
      </c>
      <c r="L21" s="42">
        <f>L46</f>
        <v>0</v>
      </c>
      <c r="M21" s="12"/>
      <c r="N21" s="2"/>
      <c r="O21" s="2"/>
      <c r="P21" s="2"/>
      <c r="Q21" s="2"/>
      <c r="S21" s="27">
        <f>S45</f>
        <v>0</v>
      </c>
    </row>
    <row r="22">
      <c r="A22" s="9"/>
      <c r="B22" s="40">
        <v>5</v>
      </c>
      <c r="C22" s="1"/>
      <c r="D22" s="1"/>
      <c r="E22" s="41" t="s">
        <v>88</v>
      </c>
      <c r="F22" s="1"/>
      <c r="G22" s="1"/>
      <c r="H22" s="1"/>
      <c r="I22" s="1"/>
      <c r="J22" s="1"/>
      <c r="K22" s="42">
        <f>H85</f>
        <v>0</v>
      </c>
      <c r="L22" s="42">
        <f>L85</f>
        <v>0</v>
      </c>
      <c r="M22" s="12"/>
      <c r="N22" s="2"/>
      <c r="O22" s="2"/>
      <c r="P22" s="2"/>
      <c r="Q22" s="2"/>
      <c r="S22" s="27">
        <f>S84</f>
        <v>0</v>
      </c>
    </row>
    <row r="23">
      <c r="A23" s="9"/>
      <c r="B23" s="40">
        <v>8</v>
      </c>
      <c r="C23" s="1"/>
      <c r="D23" s="1"/>
      <c r="E23" s="41" t="s">
        <v>261</v>
      </c>
      <c r="F23" s="1"/>
      <c r="G23" s="1"/>
      <c r="H23" s="1"/>
      <c r="I23" s="1"/>
      <c r="J23" s="1"/>
      <c r="K23" s="42">
        <f>H100</f>
        <v>0</v>
      </c>
      <c r="L23" s="42">
        <f>L100</f>
        <v>0</v>
      </c>
      <c r="M23" s="12"/>
      <c r="N23" s="2"/>
      <c r="O23" s="2"/>
      <c r="P23" s="2"/>
      <c r="Q23" s="2"/>
      <c r="S23" s="27">
        <f>S99</f>
        <v>0</v>
      </c>
    </row>
    <row r="24">
      <c r="A24" s="9"/>
      <c r="B24" s="40">
        <v>9</v>
      </c>
      <c r="C24" s="1"/>
      <c r="D24" s="1"/>
      <c r="E24" s="41" t="s">
        <v>89</v>
      </c>
      <c r="F24" s="1"/>
      <c r="G24" s="1"/>
      <c r="H24" s="1"/>
      <c r="I24" s="1"/>
      <c r="J24" s="1"/>
      <c r="K24" s="42">
        <f>H119</f>
        <v>0</v>
      </c>
      <c r="L24" s="42">
        <f>L119</f>
        <v>0</v>
      </c>
      <c r="M24" s="12"/>
      <c r="N24" s="2"/>
      <c r="O24" s="2"/>
      <c r="P24" s="2"/>
      <c r="Q24" s="2"/>
      <c r="S24" s="27">
        <f>S118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5"/>
      <c r="N25" s="2"/>
      <c r="O25" s="2"/>
      <c r="P25" s="2"/>
      <c r="Q25" s="2"/>
    </row>
    <row r="26" ht="14" customHeight="1">
      <c r="A26" s="4"/>
      <c r="B26" s="32" t="s">
        <v>41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6"/>
      <c r="N27" s="2"/>
      <c r="O27" s="2"/>
      <c r="P27" s="2"/>
      <c r="Q27" s="2"/>
    </row>
    <row r="28" ht="18" customHeight="1">
      <c r="A28" s="9"/>
      <c r="B28" s="38" t="s">
        <v>42</v>
      </c>
      <c r="C28" s="38" t="s">
        <v>38</v>
      </c>
      <c r="D28" s="38" t="s">
        <v>43</v>
      </c>
      <c r="E28" s="38" t="s">
        <v>39</v>
      </c>
      <c r="F28" s="38" t="s">
        <v>44</v>
      </c>
      <c r="G28" s="39" t="s">
        <v>45</v>
      </c>
      <c r="H28" s="22" t="s">
        <v>46</v>
      </c>
      <c r="I28" s="22" t="s">
        <v>47</v>
      </c>
      <c r="J28" s="22" t="s">
        <v>16</v>
      </c>
      <c r="K28" s="39" t="s">
        <v>48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3" t="s">
        <v>49</v>
      </c>
      <c r="C29" s="1"/>
      <c r="D29" s="1"/>
      <c r="E29" s="1"/>
      <c r="F29" s="1"/>
      <c r="G29" s="1"/>
      <c r="H29" s="44"/>
      <c r="I29" s="1"/>
      <c r="J29" s="44"/>
      <c r="K29" s="1"/>
      <c r="L29" s="1"/>
      <c r="M29" s="12"/>
      <c r="N29" s="2"/>
      <c r="O29" s="2"/>
      <c r="P29" s="2"/>
      <c r="Q29" s="2"/>
    </row>
    <row r="30">
      <c r="A30" s="9"/>
      <c r="B30" s="45">
        <v>1</v>
      </c>
      <c r="C30" s="46" t="s">
        <v>98</v>
      </c>
      <c r="D30" s="46"/>
      <c r="E30" s="46" t="s">
        <v>99</v>
      </c>
      <c r="F30" s="46" t="s">
        <v>3</v>
      </c>
      <c r="G30" s="47" t="s">
        <v>92</v>
      </c>
      <c r="H30" s="48">
        <v>10.304</v>
      </c>
      <c r="I30" s="25">
        <f>ROUND(0,2)</f>
        <v>0</v>
      </c>
      <c r="J30" s="49">
        <f>ROUND(I30*H30,2)</f>
        <v>0</v>
      </c>
      <c r="K30" s="50">
        <v>0.20999999999999999</v>
      </c>
      <c r="L30" s="51">
        <f>IF(ISNUMBER(K30),ROUND(J30*(K30+1),2),0)</f>
        <v>0</v>
      </c>
      <c r="M30" s="12"/>
      <c r="N30" s="2"/>
      <c r="O30" s="2"/>
      <c r="P30" s="2"/>
      <c r="Q30" s="37">
        <f>IF(ISNUMBER(K30),IF(H30&gt;0,IF(I30&gt;0,J30,0),0),0)</f>
        <v>0</v>
      </c>
      <c r="R30" s="27">
        <f>IF(ISNUMBER(K30)=FALSE,J30,0)</f>
        <v>0</v>
      </c>
    </row>
    <row r="31">
      <c r="A31" s="9"/>
      <c r="B31" s="52" t="s">
        <v>53</v>
      </c>
      <c r="C31" s="1"/>
      <c r="D31" s="1"/>
      <c r="E31" s="53" t="s">
        <v>262</v>
      </c>
      <c r="F31" s="1"/>
      <c r="G31" s="1"/>
      <c r="H31" s="44"/>
      <c r="I31" s="1"/>
      <c r="J31" s="44"/>
      <c r="K31" s="1"/>
      <c r="L31" s="1"/>
      <c r="M31" s="12"/>
      <c r="N31" s="2"/>
      <c r="O31" s="2"/>
      <c r="P31" s="2"/>
      <c r="Q31" s="2"/>
    </row>
    <row r="32">
      <c r="A32" s="9"/>
      <c r="B32" s="52" t="s">
        <v>55</v>
      </c>
      <c r="C32" s="1"/>
      <c r="D32" s="1"/>
      <c r="E32" s="53" t="s">
        <v>263</v>
      </c>
      <c r="F32" s="1"/>
      <c r="G32" s="1"/>
      <c r="H32" s="44"/>
      <c r="I32" s="1"/>
      <c r="J32" s="44"/>
      <c r="K32" s="1"/>
      <c r="L32" s="1"/>
      <c r="M32" s="12"/>
      <c r="N32" s="2"/>
      <c r="O32" s="2"/>
      <c r="P32" s="2"/>
      <c r="Q32" s="2"/>
    </row>
    <row r="33" thickBot="1">
      <c r="A33" s="9"/>
      <c r="B33" s="54" t="s">
        <v>57</v>
      </c>
      <c r="C33" s="31"/>
      <c r="D33" s="31"/>
      <c r="E33" s="55" t="s">
        <v>58</v>
      </c>
      <c r="F33" s="31"/>
      <c r="G33" s="31"/>
      <c r="H33" s="56"/>
      <c r="I33" s="31"/>
      <c r="J33" s="56"/>
      <c r="K33" s="31"/>
      <c r="L33" s="31"/>
      <c r="M33" s="12"/>
      <c r="N33" s="2"/>
      <c r="O33" s="2"/>
      <c r="P33" s="2"/>
      <c r="Q33" s="2"/>
    </row>
    <row r="34" thickTop="1" thickBot="1" ht="25" customHeight="1">
      <c r="A34" s="9"/>
      <c r="B34" s="1"/>
      <c r="C34" s="57">
        <v>0</v>
      </c>
      <c r="D34" s="1"/>
      <c r="E34" s="58" t="s">
        <v>40</v>
      </c>
      <c r="F34" s="1"/>
      <c r="G34" s="59" t="s">
        <v>59</v>
      </c>
      <c r="H34" s="60">
        <f>0+J30</f>
        <v>0</v>
      </c>
      <c r="I34" s="59" t="s">
        <v>60</v>
      </c>
      <c r="J34" s="61">
        <f>(L34-H34)</f>
        <v>0</v>
      </c>
      <c r="K34" s="59" t="s">
        <v>61</v>
      </c>
      <c r="L34" s="62">
        <f>0+L30</f>
        <v>0</v>
      </c>
      <c r="M34" s="12"/>
      <c r="N34" s="2"/>
      <c r="O34" s="2"/>
      <c r="P34" s="2"/>
      <c r="Q34" s="37">
        <f>0+Q30</f>
        <v>0</v>
      </c>
      <c r="R34" s="27">
        <f>0+R30</f>
        <v>0</v>
      </c>
      <c r="S34" s="63">
        <f>Q34*(1+J34)+R34</f>
        <v>0</v>
      </c>
    </row>
    <row r="35" thickTop="1" thickBot="1" ht="25" customHeight="1">
      <c r="A35" s="9"/>
      <c r="B35" s="64"/>
      <c r="C35" s="64"/>
      <c r="D35" s="64"/>
      <c r="E35" s="64"/>
      <c r="F35" s="64"/>
      <c r="G35" s="65" t="s">
        <v>62</v>
      </c>
      <c r="H35" s="66">
        <f>0+J30</f>
        <v>0</v>
      </c>
      <c r="I35" s="65" t="s">
        <v>63</v>
      </c>
      <c r="J35" s="67">
        <f>0+J34</f>
        <v>0</v>
      </c>
      <c r="K35" s="65" t="s">
        <v>64</v>
      </c>
      <c r="L35" s="68">
        <f>0+L30</f>
        <v>0</v>
      </c>
      <c r="M35" s="12"/>
      <c r="N35" s="2"/>
      <c r="O35" s="2"/>
      <c r="P35" s="2"/>
      <c r="Q35" s="2"/>
    </row>
    <row r="36" ht="40" customHeight="1">
      <c r="A36" s="9"/>
      <c r="B36" s="78" t="s">
        <v>101</v>
      </c>
      <c r="C36" s="1"/>
      <c r="D36" s="1"/>
      <c r="E36" s="1"/>
      <c r="F36" s="1"/>
      <c r="G36" s="1"/>
      <c r="H36" s="44"/>
      <c r="I36" s="1"/>
      <c r="J36" s="44"/>
      <c r="K36" s="1"/>
      <c r="L36" s="1"/>
      <c r="M36" s="12"/>
      <c r="N36" s="2"/>
      <c r="O36" s="2"/>
      <c r="P36" s="2"/>
      <c r="Q36" s="2"/>
    </row>
    <row r="37">
      <c r="A37" s="9"/>
      <c r="B37" s="45">
        <v>1</v>
      </c>
      <c r="C37" s="46" t="s">
        <v>264</v>
      </c>
      <c r="D37" s="46"/>
      <c r="E37" s="46" t="s">
        <v>265</v>
      </c>
      <c r="F37" s="46" t="s">
        <v>3</v>
      </c>
      <c r="G37" s="47" t="s">
        <v>109</v>
      </c>
      <c r="H37" s="48">
        <v>4.2930000000000001</v>
      </c>
      <c r="I37" s="25">
        <f>ROUND(0,2)</f>
        <v>0</v>
      </c>
      <c r="J37" s="49">
        <f>ROUND(I37*H37,2)</f>
        <v>0</v>
      </c>
      <c r="K37" s="50">
        <v>0.20999999999999999</v>
      </c>
      <c r="L37" s="51">
        <f>IF(ISNUMBER(K37),ROUND(J37*(K37+1),2),0)</f>
        <v>0</v>
      </c>
      <c r="M37" s="12"/>
      <c r="N37" s="2"/>
      <c r="O37" s="2"/>
      <c r="P37" s="2"/>
      <c r="Q37" s="37">
        <f>IF(ISNUMBER(K37),IF(H37&gt;0,IF(I37&gt;0,J37,0),0),0)</f>
        <v>0</v>
      </c>
      <c r="R37" s="27">
        <f>IF(ISNUMBER(K37)=FALSE,J37,0)</f>
        <v>0</v>
      </c>
    </row>
    <row r="38">
      <c r="A38" s="9"/>
      <c r="B38" s="52" t="s">
        <v>53</v>
      </c>
      <c r="C38" s="1"/>
      <c r="D38" s="1"/>
      <c r="E38" s="53" t="s">
        <v>266</v>
      </c>
      <c r="F38" s="1"/>
      <c r="G38" s="1"/>
      <c r="H38" s="44"/>
      <c r="I38" s="1"/>
      <c r="J38" s="44"/>
      <c r="K38" s="1"/>
      <c r="L38" s="1"/>
      <c r="M38" s="12"/>
      <c r="N38" s="2"/>
      <c r="O38" s="2"/>
      <c r="P38" s="2"/>
      <c r="Q38" s="2"/>
    </row>
    <row r="39">
      <c r="A39" s="9"/>
      <c r="B39" s="52" t="s">
        <v>55</v>
      </c>
      <c r="C39" s="1"/>
      <c r="D39" s="1"/>
      <c r="E39" s="53" t="s">
        <v>267</v>
      </c>
      <c r="F39" s="1"/>
      <c r="G39" s="1"/>
      <c r="H39" s="44"/>
      <c r="I39" s="1"/>
      <c r="J39" s="44"/>
      <c r="K39" s="1"/>
      <c r="L39" s="1"/>
      <c r="M39" s="12"/>
      <c r="N39" s="2"/>
      <c r="O39" s="2"/>
      <c r="P39" s="2"/>
      <c r="Q39" s="2"/>
    </row>
    <row r="40" thickBot="1">
      <c r="A40" s="9"/>
      <c r="B40" s="54" t="s">
        <v>57</v>
      </c>
      <c r="C40" s="31"/>
      <c r="D40" s="31"/>
      <c r="E40" s="55" t="s">
        <v>58</v>
      </c>
      <c r="F40" s="31"/>
      <c r="G40" s="31"/>
      <c r="H40" s="56"/>
      <c r="I40" s="31"/>
      <c r="J40" s="56"/>
      <c r="K40" s="31"/>
      <c r="L40" s="31"/>
      <c r="M40" s="12"/>
      <c r="N40" s="2"/>
      <c r="O40" s="2"/>
      <c r="P40" s="2"/>
      <c r="Q40" s="2"/>
    </row>
    <row r="41" thickTop="1">
      <c r="A41" s="9"/>
      <c r="B41" s="45">
        <v>2</v>
      </c>
      <c r="C41" s="46" t="s">
        <v>139</v>
      </c>
      <c r="D41" s="46"/>
      <c r="E41" s="46" t="s">
        <v>140</v>
      </c>
      <c r="F41" s="46" t="s">
        <v>3</v>
      </c>
      <c r="G41" s="47" t="s">
        <v>130</v>
      </c>
      <c r="H41" s="70">
        <v>4.0590000000000002</v>
      </c>
      <c r="I41" s="71">
        <f>ROUND(0,2)</f>
        <v>0</v>
      </c>
      <c r="J41" s="72">
        <f>ROUND(I41*H41,2)</f>
        <v>0</v>
      </c>
      <c r="K41" s="73">
        <v>0.20999999999999999</v>
      </c>
      <c r="L41" s="74">
        <f>IF(ISNUMBER(K41),ROUND(J41*(K41+1),2),0)</f>
        <v>0</v>
      </c>
      <c r="M41" s="12"/>
      <c r="N41" s="2"/>
      <c r="O41" s="2"/>
      <c r="P41" s="2"/>
      <c r="Q41" s="37">
        <f>IF(ISNUMBER(K41),IF(H41&gt;0,IF(I41&gt;0,J41,0),0),0)</f>
        <v>0</v>
      </c>
      <c r="R41" s="27">
        <f>IF(ISNUMBER(K41)=FALSE,J41,0)</f>
        <v>0</v>
      </c>
    </row>
    <row r="42">
      <c r="A42" s="9"/>
      <c r="B42" s="52" t="s">
        <v>53</v>
      </c>
      <c r="C42" s="1"/>
      <c r="D42" s="1"/>
      <c r="E42" s="53" t="s">
        <v>268</v>
      </c>
      <c r="F42" s="1"/>
      <c r="G42" s="1"/>
      <c r="H42" s="44"/>
      <c r="I42" s="1"/>
      <c r="J42" s="44"/>
      <c r="K42" s="1"/>
      <c r="L42" s="1"/>
      <c r="M42" s="12"/>
      <c r="N42" s="2"/>
      <c r="O42" s="2"/>
      <c r="P42" s="2"/>
      <c r="Q42" s="2"/>
    </row>
    <row r="43">
      <c r="A43" s="9"/>
      <c r="B43" s="52" t="s">
        <v>55</v>
      </c>
      <c r="C43" s="1"/>
      <c r="D43" s="1"/>
      <c r="E43" s="53" t="s">
        <v>269</v>
      </c>
      <c r="F43" s="1"/>
      <c r="G43" s="1"/>
      <c r="H43" s="44"/>
      <c r="I43" s="1"/>
      <c r="J43" s="44"/>
      <c r="K43" s="1"/>
      <c r="L43" s="1"/>
      <c r="M43" s="12"/>
      <c r="N43" s="2"/>
      <c r="O43" s="2"/>
      <c r="P43" s="2"/>
      <c r="Q43" s="2"/>
    </row>
    <row r="44" thickBot="1">
      <c r="A44" s="9"/>
      <c r="B44" s="54" t="s">
        <v>57</v>
      </c>
      <c r="C44" s="31"/>
      <c r="D44" s="31"/>
      <c r="E44" s="55" t="s">
        <v>58</v>
      </c>
      <c r="F44" s="31"/>
      <c r="G44" s="31"/>
      <c r="H44" s="56"/>
      <c r="I44" s="31"/>
      <c r="J44" s="56"/>
      <c r="K44" s="31"/>
      <c r="L44" s="31"/>
      <c r="M44" s="12"/>
      <c r="N44" s="2"/>
      <c r="O44" s="2"/>
      <c r="P44" s="2"/>
      <c r="Q44" s="2"/>
    </row>
    <row r="45" thickTop="1" thickBot="1" ht="25" customHeight="1">
      <c r="A45" s="9"/>
      <c r="B45" s="1"/>
      <c r="C45" s="57">
        <v>1</v>
      </c>
      <c r="D45" s="1"/>
      <c r="E45" s="58" t="s">
        <v>86</v>
      </c>
      <c r="F45" s="1"/>
      <c r="G45" s="59" t="s">
        <v>59</v>
      </c>
      <c r="H45" s="60">
        <f>J37+J41</f>
        <v>0</v>
      </c>
      <c r="I45" s="59" t="s">
        <v>60</v>
      </c>
      <c r="J45" s="61">
        <f>(L45-H45)</f>
        <v>0</v>
      </c>
      <c r="K45" s="59" t="s">
        <v>61</v>
      </c>
      <c r="L45" s="62">
        <f>L37+L41</f>
        <v>0</v>
      </c>
      <c r="M45" s="12"/>
      <c r="N45" s="2"/>
      <c r="O45" s="2"/>
      <c r="P45" s="2"/>
      <c r="Q45" s="37">
        <f>0+Q37+Q41</f>
        <v>0</v>
      </c>
      <c r="R45" s="27">
        <f>0+R37+R41</f>
        <v>0</v>
      </c>
      <c r="S45" s="63">
        <f>Q45*(1+J45)+R45</f>
        <v>0</v>
      </c>
    </row>
    <row r="46" thickTop="1" thickBot="1" ht="25" customHeight="1">
      <c r="A46" s="9"/>
      <c r="B46" s="64"/>
      <c r="C46" s="64"/>
      <c r="D46" s="64"/>
      <c r="E46" s="64"/>
      <c r="F46" s="64"/>
      <c r="G46" s="65" t="s">
        <v>62</v>
      </c>
      <c r="H46" s="66">
        <f>J37+J41</f>
        <v>0</v>
      </c>
      <c r="I46" s="65" t="s">
        <v>63</v>
      </c>
      <c r="J46" s="67">
        <f>0+J45</f>
        <v>0</v>
      </c>
      <c r="K46" s="65" t="s">
        <v>64</v>
      </c>
      <c r="L46" s="68">
        <f>L37+L41</f>
        <v>0</v>
      </c>
      <c r="M46" s="12"/>
      <c r="N46" s="2"/>
      <c r="O46" s="2"/>
      <c r="P46" s="2"/>
      <c r="Q46" s="2"/>
    </row>
    <row r="47" ht="40" customHeight="1">
      <c r="A47" s="9"/>
      <c r="B47" s="78" t="s">
        <v>176</v>
      </c>
      <c r="C47" s="1"/>
      <c r="D47" s="1"/>
      <c r="E47" s="1"/>
      <c r="F47" s="1"/>
      <c r="G47" s="1"/>
      <c r="H47" s="44"/>
      <c r="I47" s="1"/>
      <c r="J47" s="44"/>
      <c r="K47" s="1"/>
      <c r="L47" s="1"/>
      <c r="M47" s="12"/>
      <c r="N47" s="2"/>
      <c r="O47" s="2"/>
      <c r="P47" s="2"/>
      <c r="Q47" s="2"/>
    </row>
    <row r="48">
      <c r="A48" s="9"/>
      <c r="B48" s="45">
        <v>1</v>
      </c>
      <c r="C48" s="46" t="s">
        <v>177</v>
      </c>
      <c r="D48" s="46"/>
      <c r="E48" s="46" t="s">
        <v>178</v>
      </c>
      <c r="F48" s="46" t="s">
        <v>3</v>
      </c>
      <c r="G48" s="47" t="s">
        <v>109</v>
      </c>
      <c r="H48" s="48">
        <v>36.450000000000003</v>
      </c>
      <c r="I48" s="25">
        <f>ROUND(0,2)</f>
        <v>0</v>
      </c>
      <c r="J48" s="49">
        <f>ROUND(I48*H48,2)</f>
        <v>0</v>
      </c>
      <c r="K48" s="50">
        <v>0.20999999999999999</v>
      </c>
      <c r="L48" s="51">
        <f>IF(ISNUMBER(K48),ROUND(J48*(K48+1),2),0)</f>
        <v>0</v>
      </c>
      <c r="M48" s="12"/>
      <c r="N48" s="2"/>
      <c r="O48" s="2"/>
      <c r="P48" s="2"/>
      <c r="Q48" s="37">
        <f>IF(ISNUMBER(K48),IF(H48&gt;0,IF(I48&gt;0,J48,0),0),0)</f>
        <v>0</v>
      </c>
      <c r="R48" s="27">
        <f>IF(ISNUMBER(K48)=FALSE,J48,0)</f>
        <v>0</v>
      </c>
    </row>
    <row r="49">
      <c r="A49" s="9"/>
      <c r="B49" s="52" t="s">
        <v>53</v>
      </c>
      <c r="C49" s="1"/>
      <c r="D49" s="1"/>
      <c r="E49" s="53" t="s">
        <v>270</v>
      </c>
      <c r="F49" s="1"/>
      <c r="G49" s="1"/>
      <c r="H49" s="44"/>
      <c r="I49" s="1"/>
      <c r="J49" s="44"/>
      <c r="K49" s="1"/>
      <c r="L49" s="1"/>
      <c r="M49" s="12"/>
      <c r="N49" s="2"/>
      <c r="O49" s="2"/>
      <c r="P49" s="2"/>
      <c r="Q49" s="2"/>
    </row>
    <row r="50">
      <c r="A50" s="9"/>
      <c r="B50" s="52" t="s">
        <v>55</v>
      </c>
      <c r="C50" s="1"/>
      <c r="D50" s="1"/>
      <c r="E50" s="53" t="s">
        <v>271</v>
      </c>
      <c r="F50" s="1"/>
      <c r="G50" s="1"/>
      <c r="H50" s="44"/>
      <c r="I50" s="1"/>
      <c r="J50" s="44"/>
      <c r="K50" s="1"/>
      <c r="L50" s="1"/>
      <c r="M50" s="12"/>
      <c r="N50" s="2"/>
      <c r="O50" s="2"/>
      <c r="P50" s="2"/>
      <c r="Q50" s="2"/>
    </row>
    <row r="51" thickBot="1">
      <c r="A51" s="9"/>
      <c r="B51" s="54" t="s">
        <v>57</v>
      </c>
      <c r="C51" s="31"/>
      <c r="D51" s="31"/>
      <c r="E51" s="55" t="s">
        <v>58</v>
      </c>
      <c r="F51" s="31"/>
      <c r="G51" s="31"/>
      <c r="H51" s="56"/>
      <c r="I51" s="31"/>
      <c r="J51" s="56"/>
      <c r="K51" s="31"/>
      <c r="L51" s="31"/>
      <c r="M51" s="12"/>
      <c r="N51" s="2"/>
      <c r="O51" s="2"/>
      <c r="P51" s="2"/>
      <c r="Q51" s="2"/>
    </row>
    <row r="52" thickTop="1">
      <c r="A52" s="9"/>
      <c r="B52" s="45">
        <v>2</v>
      </c>
      <c r="C52" s="46" t="s">
        <v>181</v>
      </c>
      <c r="D52" s="46" t="s">
        <v>3</v>
      </c>
      <c r="E52" s="46" t="s">
        <v>182</v>
      </c>
      <c r="F52" s="46" t="s">
        <v>3</v>
      </c>
      <c r="G52" s="47" t="s">
        <v>109</v>
      </c>
      <c r="H52" s="70">
        <v>7.2919999999999998</v>
      </c>
      <c r="I52" s="71">
        <f>ROUND(0,2)</f>
        <v>0</v>
      </c>
      <c r="J52" s="72">
        <f>ROUND(I52*H52,2)</f>
        <v>0</v>
      </c>
      <c r="K52" s="73">
        <v>0.20999999999999999</v>
      </c>
      <c r="L52" s="74">
        <f>IF(ISNUMBER(K52),ROUND(J52*(K52+1),2),0)</f>
        <v>0</v>
      </c>
      <c r="M52" s="12"/>
      <c r="N52" s="2"/>
      <c r="O52" s="2"/>
      <c r="P52" s="2"/>
      <c r="Q52" s="37">
        <f>IF(ISNUMBER(K52),IF(H52&gt;0,IF(I52&gt;0,J52,0),0),0)</f>
        <v>0</v>
      </c>
      <c r="R52" s="27">
        <f>IF(ISNUMBER(K52)=FALSE,J52,0)</f>
        <v>0</v>
      </c>
    </row>
    <row r="53">
      <c r="A53" s="9"/>
      <c r="B53" s="52" t="s">
        <v>53</v>
      </c>
      <c r="C53" s="1"/>
      <c r="D53" s="1"/>
      <c r="E53" s="53" t="s">
        <v>272</v>
      </c>
      <c r="F53" s="1"/>
      <c r="G53" s="1"/>
      <c r="H53" s="44"/>
      <c r="I53" s="1"/>
      <c r="J53" s="44"/>
      <c r="K53" s="1"/>
      <c r="L53" s="1"/>
      <c r="M53" s="12"/>
      <c r="N53" s="2"/>
      <c r="O53" s="2"/>
      <c r="P53" s="2"/>
      <c r="Q53" s="2"/>
    </row>
    <row r="54">
      <c r="A54" s="9"/>
      <c r="B54" s="52" t="s">
        <v>55</v>
      </c>
      <c r="C54" s="1"/>
      <c r="D54" s="1"/>
      <c r="E54" s="53" t="s">
        <v>273</v>
      </c>
      <c r="F54" s="1"/>
      <c r="G54" s="1"/>
      <c r="H54" s="44"/>
      <c r="I54" s="1"/>
      <c r="J54" s="44"/>
      <c r="K54" s="1"/>
      <c r="L54" s="1"/>
      <c r="M54" s="12"/>
      <c r="N54" s="2"/>
      <c r="O54" s="2"/>
      <c r="P54" s="2"/>
      <c r="Q54" s="2"/>
    </row>
    <row r="55" thickBot="1">
      <c r="A55" s="9"/>
      <c r="B55" s="54" t="s">
        <v>57</v>
      </c>
      <c r="C55" s="31"/>
      <c r="D55" s="31"/>
      <c r="E55" s="55" t="s">
        <v>58</v>
      </c>
      <c r="F55" s="31"/>
      <c r="G55" s="31"/>
      <c r="H55" s="56"/>
      <c r="I55" s="31"/>
      <c r="J55" s="56"/>
      <c r="K55" s="31"/>
      <c r="L55" s="31"/>
      <c r="M55" s="12"/>
      <c r="N55" s="2"/>
      <c r="O55" s="2"/>
      <c r="P55" s="2"/>
      <c r="Q55" s="2"/>
    </row>
    <row r="56" thickTop="1">
      <c r="A56" s="9"/>
      <c r="B56" s="45">
        <v>3</v>
      </c>
      <c r="C56" s="46" t="s">
        <v>274</v>
      </c>
      <c r="D56" s="46"/>
      <c r="E56" s="46" t="s">
        <v>275</v>
      </c>
      <c r="F56" s="46" t="s">
        <v>3</v>
      </c>
      <c r="G56" s="47" t="s">
        <v>109</v>
      </c>
      <c r="H56" s="70">
        <v>0.72299999999999998</v>
      </c>
      <c r="I56" s="71">
        <f>ROUND(0,2)</f>
        <v>0</v>
      </c>
      <c r="J56" s="72">
        <f>ROUND(I56*H56,2)</f>
        <v>0</v>
      </c>
      <c r="K56" s="73">
        <v>0.20999999999999999</v>
      </c>
      <c r="L56" s="74">
        <f>IF(ISNUMBER(K56),ROUND(J56*(K56+1),2),0)</f>
        <v>0</v>
      </c>
      <c r="M56" s="12"/>
      <c r="N56" s="2"/>
      <c r="O56" s="2"/>
      <c r="P56" s="2"/>
      <c r="Q56" s="37">
        <f>IF(ISNUMBER(K56),IF(H56&gt;0,IF(I56&gt;0,J56,0),0),0)</f>
        <v>0</v>
      </c>
      <c r="R56" s="27">
        <f>IF(ISNUMBER(K56)=FALSE,J56,0)</f>
        <v>0</v>
      </c>
    </row>
    <row r="57">
      <c r="A57" s="9"/>
      <c r="B57" s="52" t="s">
        <v>53</v>
      </c>
      <c r="C57" s="1"/>
      <c r="D57" s="1"/>
      <c r="E57" s="53" t="s">
        <v>276</v>
      </c>
      <c r="F57" s="1"/>
      <c r="G57" s="1"/>
      <c r="H57" s="44"/>
      <c r="I57" s="1"/>
      <c r="J57" s="44"/>
      <c r="K57" s="1"/>
      <c r="L57" s="1"/>
      <c r="M57" s="12"/>
      <c r="N57" s="2"/>
      <c r="O57" s="2"/>
      <c r="P57" s="2"/>
      <c r="Q57" s="2"/>
    </row>
    <row r="58">
      <c r="A58" s="9"/>
      <c r="B58" s="52" t="s">
        <v>55</v>
      </c>
      <c r="C58" s="1"/>
      <c r="D58" s="1"/>
      <c r="E58" s="53" t="s">
        <v>277</v>
      </c>
      <c r="F58" s="1"/>
      <c r="G58" s="1"/>
      <c r="H58" s="44"/>
      <c r="I58" s="1"/>
      <c r="J58" s="44"/>
      <c r="K58" s="1"/>
      <c r="L58" s="1"/>
      <c r="M58" s="12"/>
      <c r="N58" s="2"/>
      <c r="O58" s="2"/>
      <c r="P58" s="2"/>
      <c r="Q58" s="2"/>
    </row>
    <row r="59" thickBot="1">
      <c r="A59" s="9"/>
      <c r="B59" s="54" t="s">
        <v>57</v>
      </c>
      <c r="C59" s="31"/>
      <c r="D59" s="31"/>
      <c r="E59" s="55" t="s">
        <v>58</v>
      </c>
      <c r="F59" s="31"/>
      <c r="G59" s="31"/>
      <c r="H59" s="56"/>
      <c r="I59" s="31"/>
      <c r="J59" s="56"/>
      <c r="K59" s="31"/>
      <c r="L59" s="31"/>
      <c r="M59" s="12"/>
      <c r="N59" s="2"/>
      <c r="O59" s="2"/>
      <c r="P59" s="2"/>
      <c r="Q59" s="2"/>
    </row>
    <row r="60" thickTop="1">
      <c r="A60" s="9"/>
      <c r="B60" s="45">
        <v>4</v>
      </c>
      <c r="C60" s="46" t="s">
        <v>278</v>
      </c>
      <c r="D60" s="46"/>
      <c r="E60" s="46" t="s">
        <v>279</v>
      </c>
      <c r="F60" s="46" t="s">
        <v>3</v>
      </c>
      <c r="G60" s="47" t="s">
        <v>104</v>
      </c>
      <c r="H60" s="70">
        <v>42.933999999999997</v>
      </c>
      <c r="I60" s="71">
        <f>ROUND(0,2)</f>
        <v>0</v>
      </c>
      <c r="J60" s="72">
        <f>ROUND(I60*H60,2)</f>
        <v>0</v>
      </c>
      <c r="K60" s="73">
        <v>0.20999999999999999</v>
      </c>
      <c r="L60" s="74">
        <f>IF(ISNUMBER(K60),ROUND(J60*(K60+1),2),0)</f>
        <v>0</v>
      </c>
      <c r="M60" s="12"/>
      <c r="N60" s="2"/>
      <c r="O60" s="2"/>
      <c r="P60" s="2"/>
      <c r="Q60" s="37">
        <f>IF(ISNUMBER(K60),IF(H60&gt;0,IF(I60&gt;0,J60,0),0),0)</f>
        <v>0</v>
      </c>
      <c r="R60" s="27">
        <f>IF(ISNUMBER(K60)=FALSE,J60,0)</f>
        <v>0</v>
      </c>
    </row>
    <row r="61">
      <c r="A61" s="9"/>
      <c r="B61" s="52" t="s">
        <v>53</v>
      </c>
      <c r="C61" s="1"/>
      <c r="D61" s="1"/>
      <c r="E61" s="53" t="s">
        <v>280</v>
      </c>
      <c r="F61" s="1"/>
      <c r="G61" s="1"/>
      <c r="H61" s="44"/>
      <c r="I61" s="1"/>
      <c r="J61" s="44"/>
      <c r="K61" s="1"/>
      <c r="L61" s="1"/>
      <c r="M61" s="12"/>
      <c r="N61" s="2"/>
      <c r="O61" s="2"/>
      <c r="P61" s="2"/>
      <c r="Q61" s="2"/>
    </row>
    <row r="62">
      <c r="A62" s="9"/>
      <c r="B62" s="52" t="s">
        <v>55</v>
      </c>
      <c r="C62" s="1"/>
      <c r="D62" s="1"/>
      <c r="E62" s="53" t="s">
        <v>281</v>
      </c>
      <c r="F62" s="1"/>
      <c r="G62" s="1"/>
      <c r="H62" s="44"/>
      <c r="I62" s="1"/>
      <c r="J62" s="44"/>
      <c r="K62" s="1"/>
      <c r="L62" s="1"/>
      <c r="M62" s="12"/>
      <c r="N62" s="2"/>
      <c r="O62" s="2"/>
      <c r="P62" s="2"/>
      <c r="Q62" s="2"/>
    </row>
    <row r="63" thickBot="1">
      <c r="A63" s="9"/>
      <c r="B63" s="54" t="s">
        <v>57</v>
      </c>
      <c r="C63" s="31"/>
      <c r="D63" s="31"/>
      <c r="E63" s="55" t="s">
        <v>58</v>
      </c>
      <c r="F63" s="31"/>
      <c r="G63" s="31"/>
      <c r="H63" s="56"/>
      <c r="I63" s="31"/>
      <c r="J63" s="56"/>
      <c r="K63" s="31"/>
      <c r="L63" s="31"/>
      <c r="M63" s="12"/>
      <c r="N63" s="2"/>
      <c r="O63" s="2"/>
      <c r="P63" s="2"/>
      <c r="Q63" s="2"/>
    </row>
    <row r="64" thickTop="1">
      <c r="A64" s="9"/>
      <c r="B64" s="45">
        <v>5</v>
      </c>
      <c r="C64" s="46" t="s">
        <v>282</v>
      </c>
      <c r="D64" s="46"/>
      <c r="E64" s="46" t="s">
        <v>283</v>
      </c>
      <c r="F64" s="46" t="s">
        <v>3</v>
      </c>
      <c r="G64" s="47" t="s">
        <v>104</v>
      </c>
      <c r="H64" s="70">
        <v>42.933999999999997</v>
      </c>
      <c r="I64" s="71">
        <f>ROUND(0,2)</f>
        <v>0</v>
      </c>
      <c r="J64" s="72">
        <f>ROUND(I64*H64,2)</f>
        <v>0</v>
      </c>
      <c r="K64" s="73">
        <v>0.20999999999999999</v>
      </c>
      <c r="L64" s="74">
        <f>IF(ISNUMBER(K64),ROUND(J64*(K64+1),2),0)</f>
        <v>0</v>
      </c>
      <c r="M64" s="12"/>
      <c r="N64" s="2"/>
      <c r="O64" s="2"/>
      <c r="P64" s="2"/>
      <c r="Q64" s="37">
        <f>IF(ISNUMBER(K64),IF(H64&gt;0,IF(I64&gt;0,J64,0),0),0)</f>
        <v>0</v>
      </c>
      <c r="R64" s="27">
        <f>IF(ISNUMBER(K64)=FALSE,J64,0)</f>
        <v>0</v>
      </c>
    </row>
    <row r="65">
      <c r="A65" s="9"/>
      <c r="B65" s="52" t="s">
        <v>53</v>
      </c>
      <c r="C65" s="1"/>
      <c r="D65" s="1"/>
      <c r="E65" s="53" t="s">
        <v>284</v>
      </c>
      <c r="F65" s="1"/>
      <c r="G65" s="1"/>
      <c r="H65" s="44"/>
      <c r="I65" s="1"/>
      <c r="J65" s="44"/>
      <c r="K65" s="1"/>
      <c r="L65" s="1"/>
      <c r="M65" s="12"/>
      <c r="N65" s="2"/>
      <c r="O65" s="2"/>
      <c r="P65" s="2"/>
      <c r="Q65" s="2"/>
    </row>
    <row r="66">
      <c r="A66" s="9"/>
      <c r="B66" s="52" t="s">
        <v>55</v>
      </c>
      <c r="C66" s="1"/>
      <c r="D66" s="1"/>
      <c r="E66" s="53" t="s">
        <v>285</v>
      </c>
      <c r="F66" s="1"/>
      <c r="G66" s="1"/>
      <c r="H66" s="44"/>
      <c r="I66" s="1"/>
      <c r="J66" s="44"/>
      <c r="K66" s="1"/>
      <c r="L66" s="1"/>
      <c r="M66" s="12"/>
      <c r="N66" s="2"/>
      <c r="O66" s="2"/>
      <c r="P66" s="2"/>
      <c r="Q66" s="2"/>
    </row>
    <row r="67" thickBot="1">
      <c r="A67" s="9"/>
      <c r="B67" s="54" t="s">
        <v>57</v>
      </c>
      <c r="C67" s="31"/>
      <c r="D67" s="31"/>
      <c r="E67" s="55" t="s">
        <v>58</v>
      </c>
      <c r="F67" s="31"/>
      <c r="G67" s="31"/>
      <c r="H67" s="56"/>
      <c r="I67" s="31"/>
      <c r="J67" s="56"/>
      <c r="K67" s="31"/>
      <c r="L67" s="31"/>
      <c r="M67" s="12"/>
      <c r="N67" s="2"/>
      <c r="O67" s="2"/>
      <c r="P67" s="2"/>
      <c r="Q67" s="2"/>
    </row>
    <row r="68" thickTop="1">
      <c r="A68" s="9"/>
      <c r="B68" s="45">
        <v>6</v>
      </c>
      <c r="C68" s="46" t="s">
        <v>286</v>
      </c>
      <c r="D68" s="46"/>
      <c r="E68" s="46" t="s">
        <v>287</v>
      </c>
      <c r="F68" s="46" t="s">
        <v>3</v>
      </c>
      <c r="G68" s="47" t="s">
        <v>109</v>
      </c>
      <c r="H68" s="70">
        <v>1.7170000000000001</v>
      </c>
      <c r="I68" s="71">
        <f>ROUND(0,2)</f>
        <v>0</v>
      </c>
      <c r="J68" s="72">
        <f>ROUND(I68*H68,2)</f>
        <v>0</v>
      </c>
      <c r="K68" s="73">
        <v>0.20999999999999999</v>
      </c>
      <c r="L68" s="74">
        <f>IF(ISNUMBER(K68),ROUND(J68*(K68+1),2),0)</f>
        <v>0</v>
      </c>
      <c r="M68" s="12"/>
      <c r="N68" s="2"/>
      <c r="O68" s="2"/>
      <c r="P68" s="2"/>
      <c r="Q68" s="37">
        <f>IF(ISNUMBER(K68),IF(H68&gt;0,IF(I68&gt;0,J68,0),0),0)</f>
        <v>0</v>
      </c>
      <c r="R68" s="27">
        <f>IF(ISNUMBER(K68)=FALSE,J68,0)</f>
        <v>0</v>
      </c>
    </row>
    <row r="69">
      <c r="A69" s="9"/>
      <c r="B69" s="52" t="s">
        <v>53</v>
      </c>
      <c r="C69" s="1"/>
      <c r="D69" s="1"/>
      <c r="E69" s="53" t="s">
        <v>288</v>
      </c>
      <c r="F69" s="1"/>
      <c r="G69" s="1"/>
      <c r="H69" s="44"/>
      <c r="I69" s="1"/>
      <c r="J69" s="44"/>
      <c r="K69" s="1"/>
      <c r="L69" s="1"/>
      <c r="M69" s="12"/>
      <c r="N69" s="2"/>
      <c r="O69" s="2"/>
      <c r="P69" s="2"/>
      <c r="Q69" s="2"/>
    </row>
    <row r="70">
      <c r="A70" s="9"/>
      <c r="B70" s="52" t="s">
        <v>55</v>
      </c>
      <c r="C70" s="1"/>
      <c r="D70" s="1"/>
      <c r="E70" s="53" t="s">
        <v>289</v>
      </c>
      <c r="F70" s="1"/>
      <c r="G70" s="1"/>
      <c r="H70" s="44"/>
      <c r="I70" s="1"/>
      <c r="J70" s="44"/>
      <c r="K70" s="1"/>
      <c r="L70" s="1"/>
      <c r="M70" s="12"/>
      <c r="N70" s="2"/>
      <c r="O70" s="2"/>
      <c r="P70" s="2"/>
      <c r="Q70" s="2"/>
    </row>
    <row r="71" thickBot="1">
      <c r="A71" s="9"/>
      <c r="B71" s="54" t="s">
        <v>57</v>
      </c>
      <c r="C71" s="31"/>
      <c r="D71" s="31"/>
      <c r="E71" s="55" t="s">
        <v>58</v>
      </c>
      <c r="F71" s="31"/>
      <c r="G71" s="31"/>
      <c r="H71" s="56"/>
      <c r="I71" s="31"/>
      <c r="J71" s="56"/>
      <c r="K71" s="31"/>
      <c r="L71" s="31"/>
      <c r="M71" s="12"/>
      <c r="N71" s="2"/>
      <c r="O71" s="2"/>
      <c r="P71" s="2"/>
      <c r="Q71" s="2"/>
    </row>
    <row r="72" thickTop="1">
      <c r="A72" s="9"/>
      <c r="B72" s="45">
        <v>7</v>
      </c>
      <c r="C72" s="46" t="s">
        <v>290</v>
      </c>
      <c r="D72" s="46"/>
      <c r="E72" s="46" t="s">
        <v>291</v>
      </c>
      <c r="F72" s="46" t="s">
        <v>3</v>
      </c>
      <c r="G72" s="47" t="s">
        <v>109</v>
      </c>
      <c r="H72" s="70">
        <v>2.5760000000000001</v>
      </c>
      <c r="I72" s="71">
        <f>ROUND(0,2)</f>
        <v>0</v>
      </c>
      <c r="J72" s="72">
        <f>ROUND(I72*H72,2)</f>
        <v>0</v>
      </c>
      <c r="K72" s="73">
        <v>0.20999999999999999</v>
      </c>
      <c r="L72" s="74">
        <f>IF(ISNUMBER(K72),ROUND(J72*(K72+1),2),0)</f>
        <v>0</v>
      </c>
      <c r="M72" s="12"/>
      <c r="N72" s="2"/>
      <c r="O72" s="2"/>
      <c r="P72" s="2"/>
      <c r="Q72" s="37">
        <f>IF(ISNUMBER(K72),IF(H72&gt;0,IF(I72&gt;0,J72,0),0),0)</f>
        <v>0</v>
      </c>
      <c r="R72" s="27">
        <f>IF(ISNUMBER(K72)=FALSE,J72,0)</f>
        <v>0</v>
      </c>
    </row>
    <row r="73">
      <c r="A73" s="9"/>
      <c r="B73" s="52" t="s">
        <v>53</v>
      </c>
      <c r="C73" s="1"/>
      <c r="D73" s="1"/>
      <c r="E73" s="53" t="s">
        <v>292</v>
      </c>
      <c r="F73" s="1"/>
      <c r="G73" s="1"/>
      <c r="H73" s="44"/>
      <c r="I73" s="1"/>
      <c r="J73" s="44"/>
      <c r="K73" s="1"/>
      <c r="L73" s="1"/>
      <c r="M73" s="12"/>
      <c r="N73" s="2"/>
      <c r="O73" s="2"/>
      <c r="P73" s="2"/>
      <c r="Q73" s="2"/>
    </row>
    <row r="74">
      <c r="A74" s="9"/>
      <c r="B74" s="52" t="s">
        <v>55</v>
      </c>
      <c r="C74" s="1"/>
      <c r="D74" s="1"/>
      <c r="E74" s="53" t="s">
        <v>293</v>
      </c>
      <c r="F74" s="1"/>
      <c r="G74" s="1"/>
      <c r="H74" s="44"/>
      <c r="I74" s="1"/>
      <c r="J74" s="44"/>
      <c r="K74" s="1"/>
      <c r="L74" s="1"/>
      <c r="M74" s="12"/>
      <c r="N74" s="2"/>
      <c r="O74" s="2"/>
      <c r="P74" s="2"/>
      <c r="Q74" s="2"/>
    </row>
    <row r="75" thickBot="1">
      <c r="A75" s="9"/>
      <c r="B75" s="54" t="s">
        <v>57</v>
      </c>
      <c r="C75" s="31"/>
      <c r="D75" s="31"/>
      <c r="E75" s="55" t="s">
        <v>58</v>
      </c>
      <c r="F75" s="31"/>
      <c r="G75" s="31"/>
      <c r="H75" s="56"/>
      <c r="I75" s="31"/>
      <c r="J75" s="56"/>
      <c r="K75" s="31"/>
      <c r="L75" s="31"/>
      <c r="M75" s="12"/>
      <c r="N75" s="2"/>
      <c r="O75" s="2"/>
      <c r="P75" s="2"/>
      <c r="Q75" s="2"/>
    </row>
    <row r="76" thickTop="1">
      <c r="A76" s="9"/>
      <c r="B76" s="45">
        <v>8</v>
      </c>
      <c r="C76" s="46" t="s">
        <v>187</v>
      </c>
      <c r="D76" s="46"/>
      <c r="E76" s="46" t="s">
        <v>188</v>
      </c>
      <c r="F76" s="46" t="s">
        <v>3</v>
      </c>
      <c r="G76" s="47" t="s">
        <v>104</v>
      </c>
      <c r="H76" s="70">
        <v>12.157</v>
      </c>
      <c r="I76" s="71">
        <f>ROUND(0,2)</f>
        <v>0</v>
      </c>
      <c r="J76" s="72">
        <f>ROUND(I76*H76,2)</f>
        <v>0</v>
      </c>
      <c r="K76" s="73">
        <v>0.20999999999999999</v>
      </c>
      <c r="L76" s="74">
        <f>IF(ISNUMBER(K76),ROUND(J76*(K76+1),2),0)</f>
        <v>0</v>
      </c>
      <c r="M76" s="12"/>
      <c r="N76" s="2"/>
      <c r="O76" s="2"/>
      <c r="P76" s="2"/>
      <c r="Q76" s="37">
        <f>IF(ISNUMBER(K76),IF(H76&gt;0,IF(I76&gt;0,J76,0),0),0)</f>
        <v>0</v>
      </c>
      <c r="R76" s="27">
        <f>IF(ISNUMBER(K76)=FALSE,J76,0)</f>
        <v>0</v>
      </c>
    </row>
    <row r="77">
      <c r="A77" s="9"/>
      <c r="B77" s="52" t="s">
        <v>53</v>
      </c>
      <c r="C77" s="1"/>
      <c r="D77" s="1"/>
      <c r="E77" s="53" t="s">
        <v>294</v>
      </c>
      <c r="F77" s="1"/>
      <c r="G77" s="1"/>
      <c r="H77" s="44"/>
      <c r="I77" s="1"/>
      <c r="J77" s="44"/>
      <c r="K77" s="1"/>
      <c r="L77" s="1"/>
      <c r="M77" s="12"/>
      <c r="N77" s="2"/>
      <c r="O77" s="2"/>
      <c r="P77" s="2"/>
      <c r="Q77" s="2"/>
    </row>
    <row r="78">
      <c r="A78" s="9"/>
      <c r="B78" s="52" t="s">
        <v>55</v>
      </c>
      <c r="C78" s="1"/>
      <c r="D78" s="1"/>
      <c r="E78" s="53" t="s">
        <v>295</v>
      </c>
      <c r="F78" s="1"/>
      <c r="G78" s="1"/>
      <c r="H78" s="44"/>
      <c r="I78" s="1"/>
      <c r="J78" s="44"/>
      <c r="K78" s="1"/>
      <c r="L78" s="1"/>
      <c r="M78" s="12"/>
      <c r="N78" s="2"/>
      <c r="O78" s="2"/>
      <c r="P78" s="2"/>
      <c r="Q78" s="2"/>
    </row>
    <row r="79" thickBot="1">
      <c r="A79" s="9"/>
      <c r="B79" s="54" t="s">
        <v>57</v>
      </c>
      <c r="C79" s="31"/>
      <c r="D79" s="31"/>
      <c r="E79" s="55" t="s">
        <v>58</v>
      </c>
      <c r="F79" s="31"/>
      <c r="G79" s="31"/>
      <c r="H79" s="56"/>
      <c r="I79" s="31"/>
      <c r="J79" s="56"/>
      <c r="K79" s="31"/>
      <c r="L79" s="31"/>
      <c r="M79" s="12"/>
      <c r="N79" s="2"/>
      <c r="O79" s="2"/>
      <c r="P79" s="2"/>
      <c r="Q79" s="2"/>
    </row>
    <row r="80" thickTop="1">
      <c r="A80" s="9"/>
      <c r="B80" s="45">
        <v>9</v>
      </c>
      <c r="C80" s="46" t="s">
        <v>191</v>
      </c>
      <c r="D80" s="46"/>
      <c r="E80" s="46" t="s">
        <v>192</v>
      </c>
      <c r="F80" s="46" t="s">
        <v>3</v>
      </c>
      <c r="G80" s="47" t="s">
        <v>104</v>
      </c>
      <c r="H80" s="70">
        <v>36.450000000000003</v>
      </c>
      <c r="I80" s="71">
        <f>ROUND(0,2)</f>
        <v>0</v>
      </c>
      <c r="J80" s="72">
        <f>ROUND(I80*H80,2)</f>
        <v>0</v>
      </c>
      <c r="K80" s="73">
        <v>0.20999999999999999</v>
      </c>
      <c r="L80" s="74">
        <f>IF(ISNUMBER(K80),ROUND(J80*(K80+1),2),0)</f>
        <v>0</v>
      </c>
      <c r="M80" s="12"/>
      <c r="N80" s="2"/>
      <c r="O80" s="2"/>
      <c r="P80" s="2"/>
      <c r="Q80" s="37">
        <f>IF(ISNUMBER(K80),IF(H80&gt;0,IF(I80&gt;0,J80,0),0),0)</f>
        <v>0</v>
      </c>
      <c r="R80" s="27">
        <f>IF(ISNUMBER(K80)=FALSE,J80,0)</f>
        <v>0</v>
      </c>
    </row>
    <row r="81">
      <c r="A81" s="9"/>
      <c r="B81" s="52" t="s">
        <v>53</v>
      </c>
      <c r="C81" s="1"/>
      <c r="D81" s="1"/>
      <c r="E81" s="53" t="s">
        <v>296</v>
      </c>
      <c r="F81" s="1"/>
      <c r="G81" s="1"/>
      <c r="H81" s="44"/>
      <c r="I81" s="1"/>
      <c r="J81" s="44"/>
      <c r="K81" s="1"/>
      <c r="L81" s="1"/>
      <c r="M81" s="12"/>
      <c r="N81" s="2"/>
      <c r="O81" s="2"/>
      <c r="P81" s="2"/>
      <c r="Q81" s="2"/>
    </row>
    <row r="82">
      <c r="A82" s="9"/>
      <c r="B82" s="52" t="s">
        <v>55</v>
      </c>
      <c r="C82" s="1"/>
      <c r="D82" s="1"/>
      <c r="E82" s="53" t="s">
        <v>271</v>
      </c>
      <c r="F82" s="1"/>
      <c r="G82" s="1"/>
      <c r="H82" s="44"/>
      <c r="I82" s="1"/>
      <c r="J82" s="44"/>
      <c r="K82" s="1"/>
      <c r="L82" s="1"/>
      <c r="M82" s="12"/>
      <c r="N82" s="2"/>
      <c r="O82" s="2"/>
      <c r="P82" s="2"/>
      <c r="Q82" s="2"/>
    </row>
    <row r="83" thickBot="1">
      <c r="A83" s="9"/>
      <c r="B83" s="54" t="s">
        <v>57</v>
      </c>
      <c r="C83" s="31"/>
      <c r="D83" s="31"/>
      <c r="E83" s="55" t="s">
        <v>58</v>
      </c>
      <c r="F83" s="31"/>
      <c r="G83" s="31"/>
      <c r="H83" s="56"/>
      <c r="I83" s="31"/>
      <c r="J83" s="56"/>
      <c r="K83" s="31"/>
      <c r="L83" s="31"/>
      <c r="M83" s="12"/>
      <c r="N83" s="2"/>
      <c r="O83" s="2"/>
      <c r="P83" s="2"/>
      <c r="Q83" s="2"/>
    </row>
    <row r="84" thickTop="1" thickBot="1" ht="25" customHeight="1">
      <c r="A84" s="9"/>
      <c r="B84" s="1"/>
      <c r="C84" s="57">
        <v>5</v>
      </c>
      <c r="D84" s="1"/>
      <c r="E84" s="58" t="s">
        <v>88</v>
      </c>
      <c r="F84" s="1"/>
      <c r="G84" s="59" t="s">
        <v>59</v>
      </c>
      <c r="H84" s="60">
        <f>J48+J52+J56+J60+J64+J68+J72+J76+J80</f>
        <v>0</v>
      </c>
      <c r="I84" s="59" t="s">
        <v>60</v>
      </c>
      <c r="J84" s="61">
        <f>(L84-H84)</f>
        <v>0</v>
      </c>
      <c r="K84" s="59" t="s">
        <v>61</v>
      </c>
      <c r="L84" s="62">
        <f>L48+L52+L56+L60+L64+L68+L72+L76+L80</f>
        <v>0</v>
      </c>
      <c r="M84" s="12"/>
      <c r="N84" s="2"/>
      <c r="O84" s="2"/>
      <c r="P84" s="2"/>
      <c r="Q84" s="37">
        <f>0+Q48+Q52+Q56+Q60+Q64+Q68+Q72+Q76+Q80</f>
        <v>0</v>
      </c>
      <c r="R84" s="27">
        <f>0+R48+R52+R56+R60+R64+R68+R72+R76+R80</f>
        <v>0</v>
      </c>
      <c r="S84" s="63">
        <f>Q84*(1+J84)+R84</f>
        <v>0</v>
      </c>
    </row>
    <row r="85" thickTop="1" thickBot="1" ht="25" customHeight="1">
      <c r="A85" s="9"/>
      <c r="B85" s="64"/>
      <c r="C85" s="64"/>
      <c r="D85" s="64"/>
      <c r="E85" s="64"/>
      <c r="F85" s="64"/>
      <c r="G85" s="65" t="s">
        <v>62</v>
      </c>
      <c r="H85" s="66">
        <f>J48+J52+J56+J60+J64+J68+J72+J76+J80</f>
        <v>0</v>
      </c>
      <c r="I85" s="65" t="s">
        <v>63</v>
      </c>
      <c r="J85" s="67">
        <f>0+J84</f>
        <v>0</v>
      </c>
      <c r="K85" s="65" t="s">
        <v>64</v>
      </c>
      <c r="L85" s="68">
        <f>L48+L52+L56+L60+L64+L68+L72+L76+L80</f>
        <v>0</v>
      </c>
      <c r="M85" s="12"/>
      <c r="N85" s="2"/>
      <c r="O85" s="2"/>
      <c r="P85" s="2"/>
      <c r="Q85" s="2"/>
    </row>
    <row r="86" ht="40" customHeight="1">
      <c r="A86" s="9"/>
      <c r="B86" s="78" t="s">
        <v>297</v>
      </c>
      <c r="C86" s="1"/>
      <c r="D86" s="1"/>
      <c r="E86" s="1"/>
      <c r="F86" s="1"/>
      <c r="G86" s="1"/>
      <c r="H86" s="44"/>
      <c r="I86" s="1"/>
      <c r="J86" s="44"/>
      <c r="K86" s="1"/>
      <c r="L86" s="1"/>
      <c r="M86" s="12"/>
      <c r="N86" s="2"/>
      <c r="O86" s="2"/>
      <c r="P86" s="2"/>
      <c r="Q86" s="2"/>
    </row>
    <row r="87">
      <c r="A87" s="9"/>
      <c r="B87" s="45">
        <v>1</v>
      </c>
      <c r="C87" s="46" t="s">
        <v>298</v>
      </c>
      <c r="D87" s="46"/>
      <c r="E87" s="46" t="s">
        <v>299</v>
      </c>
      <c r="F87" s="46" t="s">
        <v>3</v>
      </c>
      <c r="G87" s="47" t="s">
        <v>82</v>
      </c>
      <c r="H87" s="48">
        <v>8</v>
      </c>
      <c r="I87" s="25">
        <f>ROUND(0,2)</f>
        <v>0</v>
      </c>
      <c r="J87" s="49">
        <f>ROUND(I87*H87,2)</f>
        <v>0</v>
      </c>
      <c r="K87" s="50">
        <v>0.20999999999999999</v>
      </c>
      <c r="L87" s="51">
        <f>IF(ISNUMBER(K87),ROUND(J87*(K87+1),2),0)</f>
        <v>0</v>
      </c>
      <c r="M87" s="12"/>
      <c r="N87" s="2"/>
      <c r="O87" s="2"/>
      <c r="P87" s="2"/>
      <c r="Q87" s="37">
        <f>IF(ISNUMBER(K87),IF(H87&gt;0,IF(I87&gt;0,J87,0),0),0)</f>
        <v>0</v>
      </c>
      <c r="R87" s="27">
        <f>IF(ISNUMBER(K87)=FALSE,J87,0)</f>
        <v>0</v>
      </c>
    </row>
    <row r="88">
      <c r="A88" s="9"/>
      <c r="B88" s="52" t="s">
        <v>53</v>
      </c>
      <c r="C88" s="1"/>
      <c r="D88" s="1"/>
      <c r="E88" s="53" t="s">
        <v>300</v>
      </c>
      <c r="F88" s="1"/>
      <c r="G88" s="1"/>
      <c r="H88" s="44"/>
      <c r="I88" s="1"/>
      <c r="J88" s="44"/>
      <c r="K88" s="1"/>
      <c r="L88" s="1"/>
      <c r="M88" s="12"/>
      <c r="N88" s="2"/>
      <c r="O88" s="2"/>
      <c r="P88" s="2"/>
      <c r="Q88" s="2"/>
    </row>
    <row r="89">
      <c r="A89" s="9"/>
      <c r="B89" s="52" t="s">
        <v>55</v>
      </c>
      <c r="C89" s="1"/>
      <c r="D89" s="1"/>
      <c r="E89" s="53" t="s">
        <v>301</v>
      </c>
      <c r="F89" s="1"/>
      <c r="G89" s="1"/>
      <c r="H89" s="44"/>
      <c r="I89" s="1"/>
      <c r="J89" s="44"/>
      <c r="K89" s="1"/>
      <c r="L89" s="1"/>
      <c r="M89" s="12"/>
      <c r="N89" s="2"/>
      <c r="O89" s="2"/>
      <c r="P89" s="2"/>
      <c r="Q89" s="2"/>
    </row>
    <row r="90" thickBot="1">
      <c r="A90" s="9"/>
      <c r="B90" s="54" t="s">
        <v>57</v>
      </c>
      <c r="C90" s="31"/>
      <c r="D90" s="31"/>
      <c r="E90" s="55" t="s">
        <v>58</v>
      </c>
      <c r="F90" s="31"/>
      <c r="G90" s="31"/>
      <c r="H90" s="56"/>
      <c r="I90" s="31"/>
      <c r="J90" s="56"/>
      <c r="K90" s="31"/>
      <c r="L90" s="31"/>
      <c r="M90" s="12"/>
      <c r="N90" s="2"/>
      <c r="O90" s="2"/>
      <c r="P90" s="2"/>
      <c r="Q90" s="2"/>
    </row>
    <row r="91" thickTop="1">
      <c r="A91" s="9"/>
      <c r="B91" s="45">
        <v>2</v>
      </c>
      <c r="C91" s="46" t="s">
        <v>302</v>
      </c>
      <c r="D91" s="46"/>
      <c r="E91" s="46" t="s">
        <v>303</v>
      </c>
      <c r="F91" s="46" t="s">
        <v>3</v>
      </c>
      <c r="G91" s="47" t="s">
        <v>82</v>
      </c>
      <c r="H91" s="70">
        <v>3</v>
      </c>
      <c r="I91" s="71">
        <f>ROUND(0,2)</f>
        <v>0</v>
      </c>
      <c r="J91" s="72">
        <f>ROUND(I91*H91,2)</f>
        <v>0</v>
      </c>
      <c r="K91" s="73">
        <v>0.20999999999999999</v>
      </c>
      <c r="L91" s="74">
        <f>IF(ISNUMBER(K91),ROUND(J91*(K91+1),2),0)</f>
        <v>0</v>
      </c>
      <c r="M91" s="12"/>
      <c r="N91" s="2"/>
      <c r="O91" s="2"/>
      <c r="P91" s="2"/>
      <c r="Q91" s="37">
        <f>IF(ISNUMBER(K91),IF(H91&gt;0,IF(I91&gt;0,J91,0),0),0)</f>
        <v>0</v>
      </c>
      <c r="R91" s="27">
        <f>IF(ISNUMBER(K91)=FALSE,J91,0)</f>
        <v>0</v>
      </c>
    </row>
    <row r="92">
      <c r="A92" s="9"/>
      <c r="B92" s="52" t="s">
        <v>53</v>
      </c>
      <c r="C92" s="1"/>
      <c r="D92" s="1"/>
      <c r="E92" s="53" t="s">
        <v>300</v>
      </c>
      <c r="F92" s="1"/>
      <c r="G92" s="1"/>
      <c r="H92" s="44"/>
      <c r="I92" s="1"/>
      <c r="J92" s="44"/>
      <c r="K92" s="1"/>
      <c r="L92" s="1"/>
      <c r="M92" s="12"/>
      <c r="N92" s="2"/>
      <c r="O92" s="2"/>
      <c r="P92" s="2"/>
      <c r="Q92" s="2"/>
    </row>
    <row r="93">
      <c r="A93" s="9"/>
      <c r="B93" s="52" t="s">
        <v>55</v>
      </c>
      <c r="C93" s="1"/>
      <c r="D93" s="1"/>
      <c r="E93" s="53" t="s">
        <v>304</v>
      </c>
      <c r="F93" s="1"/>
      <c r="G93" s="1"/>
      <c r="H93" s="44"/>
      <c r="I93" s="1"/>
      <c r="J93" s="44"/>
      <c r="K93" s="1"/>
      <c r="L93" s="1"/>
      <c r="M93" s="12"/>
      <c r="N93" s="2"/>
      <c r="O93" s="2"/>
      <c r="P93" s="2"/>
      <c r="Q93" s="2"/>
    </row>
    <row r="94" thickBot="1">
      <c r="A94" s="9"/>
      <c r="B94" s="54" t="s">
        <v>57</v>
      </c>
      <c r="C94" s="31"/>
      <c r="D94" s="31"/>
      <c r="E94" s="55" t="s">
        <v>58</v>
      </c>
      <c r="F94" s="31"/>
      <c r="G94" s="31"/>
      <c r="H94" s="56"/>
      <c r="I94" s="31"/>
      <c r="J94" s="56"/>
      <c r="K94" s="31"/>
      <c r="L94" s="31"/>
      <c r="M94" s="12"/>
      <c r="N94" s="2"/>
      <c r="O94" s="2"/>
      <c r="P94" s="2"/>
      <c r="Q94" s="2"/>
    </row>
    <row r="95" thickTop="1">
      <c r="A95" s="9"/>
      <c r="B95" s="45">
        <v>3</v>
      </c>
      <c r="C95" s="46" t="s">
        <v>305</v>
      </c>
      <c r="D95" s="46"/>
      <c r="E95" s="46" t="s">
        <v>306</v>
      </c>
      <c r="F95" s="46" t="s">
        <v>3</v>
      </c>
      <c r="G95" s="47" t="s">
        <v>82</v>
      </c>
      <c r="H95" s="70">
        <v>9</v>
      </c>
      <c r="I95" s="71">
        <f>ROUND(0,2)</f>
        <v>0</v>
      </c>
      <c r="J95" s="72">
        <f>ROUND(I95*H95,2)</f>
        <v>0</v>
      </c>
      <c r="K95" s="73">
        <v>0.20999999999999999</v>
      </c>
      <c r="L95" s="74">
        <f>IF(ISNUMBER(K95),ROUND(J95*(K95+1),2),0)</f>
        <v>0</v>
      </c>
      <c r="M95" s="12"/>
      <c r="N95" s="2"/>
      <c r="O95" s="2"/>
      <c r="P95" s="2"/>
      <c r="Q95" s="37">
        <f>IF(ISNUMBER(K95),IF(H95&gt;0,IF(I95&gt;0,J95,0),0),0)</f>
        <v>0</v>
      </c>
      <c r="R95" s="27">
        <f>IF(ISNUMBER(K95)=FALSE,J95,0)</f>
        <v>0</v>
      </c>
    </row>
    <row r="96">
      <c r="A96" s="9"/>
      <c r="B96" s="52" t="s">
        <v>53</v>
      </c>
      <c r="C96" s="1"/>
      <c r="D96" s="1"/>
      <c r="E96" s="53" t="s">
        <v>300</v>
      </c>
      <c r="F96" s="1"/>
      <c r="G96" s="1"/>
      <c r="H96" s="44"/>
      <c r="I96" s="1"/>
      <c r="J96" s="44"/>
      <c r="K96" s="1"/>
      <c r="L96" s="1"/>
      <c r="M96" s="12"/>
      <c r="N96" s="2"/>
      <c r="O96" s="2"/>
      <c r="P96" s="2"/>
      <c r="Q96" s="2"/>
    </row>
    <row r="97">
      <c r="A97" s="9"/>
      <c r="B97" s="52" t="s">
        <v>55</v>
      </c>
      <c r="C97" s="1"/>
      <c r="D97" s="1"/>
      <c r="E97" s="53" t="s">
        <v>307</v>
      </c>
      <c r="F97" s="1"/>
      <c r="G97" s="1"/>
      <c r="H97" s="44"/>
      <c r="I97" s="1"/>
      <c r="J97" s="44"/>
      <c r="K97" s="1"/>
      <c r="L97" s="1"/>
      <c r="M97" s="12"/>
      <c r="N97" s="2"/>
      <c r="O97" s="2"/>
      <c r="P97" s="2"/>
      <c r="Q97" s="2"/>
    </row>
    <row r="98" thickBot="1">
      <c r="A98" s="9"/>
      <c r="B98" s="54" t="s">
        <v>57</v>
      </c>
      <c r="C98" s="31"/>
      <c r="D98" s="31"/>
      <c r="E98" s="55" t="s">
        <v>58</v>
      </c>
      <c r="F98" s="31"/>
      <c r="G98" s="31"/>
      <c r="H98" s="56"/>
      <c r="I98" s="31"/>
      <c r="J98" s="56"/>
      <c r="K98" s="31"/>
      <c r="L98" s="31"/>
      <c r="M98" s="12"/>
      <c r="N98" s="2"/>
      <c r="O98" s="2"/>
      <c r="P98" s="2"/>
      <c r="Q98" s="2"/>
    </row>
    <row r="99" thickTop="1" thickBot="1" ht="25" customHeight="1">
      <c r="A99" s="9"/>
      <c r="B99" s="1"/>
      <c r="C99" s="57">
        <v>8</v>
      </c>
      <c r="D99" s="1"/>
      <c r="E99" s="58" t="s">
        <v>261</v>
      </c>
      <c r="F99" s="1"/>
      <c r="G99" s="59" t="s">
        <v>59</v>
      </c>
      <c r="H99" s="60">
        <f>J87+J91+J95</f>
        <v>0</v>
      </c>
      <c r="I99" s="59" t="s">
        <v>60</v>
      </c>
      <c r="J99" s="61">
        <f>(L99-H99)</f>
        <v>0</v>
      </c>
      <c r="K99" s="59" t="s">
        <v>61</v>
      </c>
      <c r="L99" s="62">
        <f>L87+L91+L95</f>
        <v>0</v>
      </c>
      <c r="M99" s="12"/>
      <c r="N99" s="2"/>
      <c r="O99" s="2"/>
      <c r="P99" s="2"/>
      <c r="Q99" s="37">
        <f>0+Q87+Q91+Q95</f>
        <v>0</v>
      </c>
      <c r="R99" s="27">
        <f>0+R87+R91+R95</f>
        <v>0</v>
      </c>
      <c r="S99" s="63">
        <f>Q99*(1+J99)+R99</f>
        <v>0</v>
      </c>
    </row>
    <row r="100" thickTop="1" thickBot="1" ht="25" customHeight="1">
      <c r="A100" s="9"/>
      <c r="B100" s="64"/>
      <c r="C100" s="64"/>
      <c r="D100" s="64"/>
      <c r="E100" s="64"/>
      <c r="F100" s="64"/>
      <c r="G100" s="65" t="s">
        <v>62</v>
      </c>
      <c r="H100" s="66">
        <f>J87+J91+J95</f>
        <v>0</v>
      </c>
      <c r="I100" s="65" t="s">
        <v>63</v>
      </c>
      <c r="J100" s="67">
        <f>0+J99</f>
        <v>0</v>
      </c>
      <c r="K100" s="65" t="s">
        <v>64</v>
      </c>
      <c r="L100" s="68">
        <f>L87+L91+L95</f>
        <v>0</v>
      </c>
      <c r="M100" s="12"/>
      <c r="N100" s="2"/>
      <c r="O100" s="2"/>
      <c r="P100" s="2"/>
      <c r="Q100" s="2"/>
    </row>
    <row r="101" ht="40" customHeight="1">
      <c r="A101" s="9"/>
      <c r="B101" s="78" t="s">
        <v>211</v>
      </c>
      <c r="C101" s="1"/>
      <c r="D101" s="1"/>
      <c r="E101" s="1"/>
      <c r="F101" s="1"/>
      <c r="G101" s="1"/>
      <c r="H101" s="44"/>
      <c r="I101" s="1"/>
      <c r="J101" s="44"/>
      <c r="K101" s="1"/>
      <c r="L101" s="1"/>
      <c r="M101" s="12"/>
      <c r="N101" s="2"/>
      <c r="O101" s="2"/>
      <c r="P101" s="2"/>
      <c r="Q101" s="2"/>
    </row>
    <row r="102">
      <c r="A102" s="9"/>
      <c r="B102" s="45">
        <v>1</v>
      </c>
      <c r="C102" s="46" t="s">
        <v>234</v>
      </c>
      <c r="D102" s="46"/>
      <c r="E102" s="46" t="s">
        <v>235</v>
      </c>
      <c r="F102" s="46" t="s">
        <v>3</v>
      </c>
      <c r="G102" s="47" t="s">
        <v>130</v>
      </c>
      <c r="H102" s="48">
        <v>12.811</v>
      </c>
      <c r="I102" s="25">
        <f>ROUND(0,2)</f>
        <v>0</v>
      </c>
      <c r="J102" s="49">
        <f>ROUND(I102*H102,2)</f>
        <v>0</v>
      </c>
      <c r="K102" s="50">
        <v>0.20999999999999999</v>
      </c>
      <c r="L102" s="51">
        <f>IF(ISNUMBER(K102),ROUND(J102*(K102+1),2),0)</f>
        <v>0</v>
      </c>
      <c r="M102" s="12"/>
      <c r="N102" s="2"/>
      <c r="O102" s="2"/>
      <c r="P102" s="2"/>
      <c r="Q102" s="37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52" t="s">
        <v>53</v>
      </c>
      <c r="C103" s="1"/>
      <c r="D103" s="1"/>
      <c r="E103" s="53" t="s">
        <v>308</v>
      </c>
      <c r="F103" s="1"/>
      <c r="G103" s="1"/>
      <c r="H103" s="44"/>
      <c r="I103" s="1"/>
      <c r="J103" s="44"/>
      <c r="K103" s="1"/>
      <c r="L103" s="1"/>
      <c r="M103" s="12"/>
      <c r="N103" s="2"/>
      <c r="O103" s="2"/>
      <c r="P103" s="2"/>
      <c r="Q103" s="2"/>
    </row>
    <row r="104">
      <c r="A104" s="9"/>
      <c r="B104" s="52" t="s">
        <v>55</v>
      </c>
      <c r="C104" s="1"/>
      <c r="D104" s="1"/>
      <c r="E104" s="53" t="s">
        <v>309</v>
      </c>
      <c r="F104" s="1"/>
      <c r="G104" s="1"/>
      <c r="H104" s="44"/>
      <c r="I104" s="1"/>
      <c r="J104" s="44"/>
      <c r="K104" s="1"/>
      <c r="L104" s="1"/>
      <c r="M104" s="12"/>
      <c r="N104" s="2"/>
      <c r="O104" s="2"/>
      <c r="P104" s="2"/>
      <c r="Q104" s="2"/>
    </row>
    <row r="105" thickBot="1">
      <c r="A105" s="9"/>
      <c r="B105" s="54" t="s">
        <v>57</v>
      </c>
      <c r="C105" s="31"/>
      <c r="D105" s="31"/>
      <c r="E105" s="55" t="s">
        <v>58</v>
      </c>
      <c r="F105" s="31"/>
      <c r="G105" s="31"/>
      <c r="H105" s="56"/>
      <c r="I105" s="31"/>
      <c r="J105" s="56"/>
      <c r="K105" s="31"/>
      <c r="L105" s="31"/>
      <c r="M105" s="12"/>
      <c r="N105" s="2"/>
      <c r="O105" s="2"/>
      <c r="P105" s="2"/>
      <c r="Q105" s="2"/>
    </row>
    <row r="106" thickTop="1">
      <c r="A106" s="9"/>
      <c r="B106" s="45">
        <v>2</v>
      </c>
      <c r="C106" s="46" t="s">
        <v>238</v>
      </c>
      <c r="D106" s="46"/>
      <c r="E106" s="46" t="s">
        <v>239</v>
      </c>
      <c r="F106" s="46" t="s">
        <v>3</v>
      </c>
      <c r="G106" s="47" t="s">
        <v>130</v>
      </c>
      <c r="H106" s="70">
        <v>32.408000000000001</v>
      </c>
      <c r="I106" s="71">
        <f>ROUND(0,2)</f>
        <v>0</v>
      </c>
      <c r="J106" s="72">
        <f>ROUND(I106*H106,2)</f>
        <v>0</v>
      </c>
      <c r="K106" s="73">
        <v>0.20999999999999999</v>
      </c>
      <c r="L106" s="74">
        <f>IF(ISNUMBER(K106),ROUND(J106*(K106+1),2),0)</f>
        <v>0</v>
      </c>
      <c r="M106" s="12"/>
      <c r="N106" s="2"/>
      <c r="O106" s="2"/>
      <c r="P106" s="2"/>
      <c r="Q106" s="37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2" t="s">
        <v>53</v>
      </c>
      <c r="C107" s="1"/>
      <c r="D107" s="1"/>
      <c r="E107" s="53" t="s">
        <v>310</v>
      </c>
      <c r="F107" s="1"/>
      <c r="G107" s="1"/>
      <c r="H107" s="44"/>
      <c r="I107" s="1"/>
      <c r="J107" s="44"/>
      <c r="K107" s="1"/>
      <c r="L107" s="1"/>
      <c r="M107" s="12"/>
      <c r="N107" s="2"/>
      <c r="O107" s="2"/>
      <c r="P107" s="2"/>
      <c r="Q107" s="2"/>
    </row>
    <row r="108">
      <c r="A108" s="9"/>
      <c r="B108" s="52" t="s">
        <v>55</v>
      </c>
      <c r="C108" s="1"/>
      <c r="D108" s="1"/>
      <c r="E108" s="53" t="s">
        <v>311</v>
      </c>
      <c r="F108" s="1"/>
      <c r="G108" s="1"/>
      <c r="H108" s="44"/>
      <c r="I108" s="1"/>
      <c r="J108" s="44"/>
      <c r="K108" s="1"/>
      <c r="L108" s="1"/>
      <c r="M108" s="12"/>
      <c r="N108" s="2"/>
      <c r="O108" s="2"/>
      <c r="P108" s="2"/>
      <c r="Q108" s="2"/>
    </row>
    <row r="109" thickBot="1">
      <c r="A109" s="9"/>
      <c r="B109" s="54" t="s">
        <v>57</v>
      </c>
      <c r="C109" s="31"/>
      <c r="D109" s="31"/>
      <c r="E109" s="55" t="s">
        <v>58</v>
      </c>
      <c r="F109" s="31"/>
      <c r="G109" s="31"/>
      <c r="H109" s="56"/>
      <c r="I109" s="31"/>
      <c r="J109" s="56"/>
      <c r="K109" s="31"/>
      <c r="L109" s="31"/>
      <c r="M109" s="12"/>
      <c r="N109" s="2"/>
      <c r="O109" s="2"/>
      <c r="P109" s="2"/>
      <c r="Q109" s="2"/>
    </row>
    <row r="110" thickTop="1">
      <c r="A110" s="9"/>
      <c r="B110" s="45">
        <v>3</v>
      </c>
      <c r="C110" s="46" t="s">
        <v>312</v>
      </c>
      <c r="D110" s="46"/>
      <c r="E110" s="46" t="s">
        <v>313</v>
      </c>
      <c r="F110" s="46" t="s">
        <v>3</v>
      </c>
      <c r="G110" s="47" t="s">
        <v>130</v>
      </c>
      <c r="H110" s="70">
        <v>4.0590000000000002</v>
      </c>
      <c r="I110" s="71">
        <f>ROUND(0,2)</f>
        <v>0</v>
      </c>
      <c r="J110" s="72">
        <f>ROUND(I110*H110,2)</f>
        <v>0</v>
      </c>
      <c r="K110" s="73">
        <v>0.20999999999999999</v>
      </c>
      <c r="L110" s="74">
        <f>IF(ISNUMBER(K110),ROUND(J110*(K110+1),2),0)</f>
        <v>0</v>
      </c>
      <c r="M110" s="12"/>
      <c r="N110" s="2"/>
      <c r="O110" s="2"/>
      <c r="P110" s="2"/>
      <c r="Q110" s="37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52" t="s">
        <v>53</v>
      </c>
      <c r="C111" s="1"/>
      <c r="D111" s="1"/>
      <c r="E111" s="53" t="s">
        <v>314</v>
      </c>
      <c r="F111" s="1"/>
      <c r="G111" s="1"/>
      <c r="H111" s="44"/>
      <c r="I111" s="1"/>
      <c r="J111" s="44"/>
      <c r="K111" s="1"/>
      <c r="L111" s="1"/>
      <c r="M111" s="12"/>
      <c r="N111" s="2"/>
      <c r="O111" s="2"/>
      <c r="P111" s="2"/>
      <c r="Q111" s="2"/>
    </row>
    <row r="112">
      <c r="A112" s="9"/>
      <c r="B112" s="52" t="s">
        <v>55</v>
      </c>
      <c r="C112" s="1"/>
      <c r="D112" s="1"/>
      <c r="E112" s="53" t="s">
        <v>269</v>
      </c>
      <c r="F112" s="1"/>
      <c r="G112" s="1"/>
      <c r="H112" s="44"/>
      <c r="I112" s="1"/>
      <c r="J112" s="44"/>
      <c r="K112" s="1"/>
      <c r="L112" s="1"/>
      <c r="M112" s="12"/>
      <c r="N112" s="2"/>
      <c r="O112" s="2"/>
      <c r="P112" s="2"/>
      <c r="Q112" s="2"/>
    </row>
    <row r="113" thickBot="1">
      <c r="A113" s="9"/>
      <c r="B113" s="54" t="s">
        <v>57</v>
      </c>
      <c r="C113" s="31"/>
      <c r="D113" s="31"/>
      <c r="E113" s="55" t="s">
        <v>58</v>
      </c>
      <c r="F113" s="31"/>
      <c r="G113" s="31"/>
      <c r="H113" s="56"/>
      <c r="I113" s="31"/>
      <c r="J113" s="56"/>
      <c r="K113" s="31"/>
      <c r="L113" s="31"/>
      <c r="M113" s="12"/>
      <c r="N113" s="2"/>
      <c r="O113" s="2"/>
      <c r="P113" s="2"/>
      <c r="Q113" s="2"/>
    </row>
    <row r="114" thickTop="1">
      <c r="A114" s="9"/>
      <c r="B114" s="45">
        <v>4</v>
      </c>
      <c r="C114" s="46" t="s">
        <v>315</v>
      </c>
      <c r="D114" s="46" t="s">
        <v>227</v>
      </c>
      <c r="E114" s="46" t="s">
        <v>316</v>
      </c>
      <c r="F114" s="46" t="s">
        <v>3</v>
      </c>
      <c r="G114" s="47" t="s">
        <v>82</v>
      </c>
      <c r="H114" s="70">
        <v>2</v>
      </c>
      <c r="I114" s="71">
        <f>ROUND(0,2)</f>
        <v>0</v>
      </c>
      <c r="J114" s="72">
        <f>ROUND(I114*H114,2)</f>
        <v>0</v>
      </c>
      <c r="K114" s="73">
        <v>0.20999999999999999</v>
      </c>
      <c r="L114" s="74">
        <f>IF(ISNUMBER(K114),ROUND(J114*(K114+1),2),0)</f>
        <v>0</v>
      </c>
      <c r="M114" s="12"/>
      <c r="N114" s="2"/>
      <c r="O114" s="2"/>
      <c r="P114" s="2"/>
      <c r="Q114" s="37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2" t="s">
        <v>53</v>
      </c>
      <c r="C115" s="1"/>
      <c r="D115" s="1"/>
      <c r="E115" s="53" t="s">
        <v>317</v>
      </c>
      <c r="F115" s="1"/>
      <c r="G115" s="1"/>
      <c r="H115" s="44"/>
      <c r="I115" s="1"/>
      <c r="J115" s="44"/>
      <c r="K115" s="1"/>
      <c r="L115" s="1"/>
      <c r="M115" s="12"/>
      <c r="N115" s="2"/>
      <c r="O115" s="2"/>
      <c r="P115" s="2"/>
      <c r="Q115" s="2"/>
    </row>
    <row r="116">
      <c r="A116" s="9"/>
      <c r="B116" s="52" t="s">
        <v>55</v>
      </c>
      <c r="C116" s="1"/>
      <c r="D116" s="1"/>
      <c r="E116" s="53" t="s">
        <v>222</v>
      </c>
      <c r="F116" s="1"/>
      <c r="G116" s="1"/>
      <c r="H116" s="44"/>
      <c r="I116" s="1"/>
      <c r="J116" s="44"/>
      <c r="K116" s="1"/>
      <c r="L116" s="1"/>
      <c r="M116" s="12"/>
      <c r="N116" s="2"/>
      <c r="O116" s="2"/>
      <c r="P116" s="2"/>
      <c r="Q116" s="2"/>
    </row>
    <row r="117" thickBot="1">
      <c r="A117" s="9"/>
      <c r="B117" s="54" t="s">
        <v>57</v>
      </c>
      <c r="C117" s="31"/>
      <c r="D117" s="31"/>
      <c r="E117" s="55" t="s">
        <v>58</v>
      </c>
      <c r="F117" s="31"/>
      <c r="G117" s="31"/>
      <c r="H117" s="56"/>
      <c r="I117" s="31"/>
      <c r="J117" s="56"/>
      <c r="K117" s="31"/>
      <c r="L117" s="31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57">
        <v>9</v>
      </c>
      <c r="D118" s="1"/>
      <c r="E118" s="58" t="s">
        <v>89</v>
      </c>
      <c r="F118" s="1"/>
      <c r="G118" s="59" t="s">
        <v>59</v>
      </c>
      <c r="H118" s="60">
        <f>J102+J106+J110+J114</f>
        <v>0</v>
      </c>
      <c r="I118" s="59" t="s">
        <v>60</v>
      </c>
      <c r="J118" s="61">
        <f>(L118-H118)</f>
        <v>0</v>
      </c>
      <c r="K118" s="59" t="s">
        <v>61</v>
      </c>
      <c r="L118" s="62">
        <f>L102+L106+L110+L114</f>
        <v>0</v>
      </c>
      <c r="M118" s="12"/>
      <c r="N118" s="2"/>
      <c r="O118" s="2"/>
      <c r="P118" s="2"/>
      <c r="Q118" s="37">
        <f>0+Q102+Q106+Q110+Q114</f>
        <v>0</v>
      </c>
      <c r="R118" s="27">
        <f>0+R102+R106+R110+R114</f>
        <v>0</v>
      </c>
      <c r="S118" s="63">
        <f>Q118*(1+J118)+R118</f>
        <v>0</v>
      </c>
    </row>
    <row r="119" thickTop="1" thickBot="1" ht="25" customHeight="1">
      <c r="A119" s="9"/>
      <c r="B119" s="64"/>
      <c r="C119" s="64"/>
      <c r="D119" s="64"/>
      <c r="E119" s="64"/>
      <c r="F119" s="64"/>
      <c r="G119" s="65" t="s">
        <v>62</v>
      </c>
      <c r="H119" s="66">
        <f>J102+J106+J110+J114</f>
        <v>0</v>
      </c>
      <c r="I119" s="65" t="s">
        <v>63</v>
      </c>
      <c r="J119" s="67">
        <f>0+J118</f>
        <v>0</v>
      </c>
      <c r="K119" s="65" t="s">
        <v>64</v>
      </c>
      <c r="L119" s="68">
        <f>L102+L106+L110+L114</f>
        <v>0</v>
      </c>
      <c r="M119" s="12"/>
      <c r="N119" s="2"/>
      <c r="O119" s="2"/>
      <c r="P119" s="2"/>
      <c r="Q119" s="2"/>
    </row>
    <row r="120">
      <c r="A120" s="13"/>
      <c r="B120" s="4"/>
      <c r="C120" s="4"/>
      <c r="D120" s="4"/>
      <c r="E120" s="4"/>
      <c r="F120" s="4"/>
      <c r="G120" s="4"/>
      <c r="H120" s="69"/>
      <c r="I120" s="4"/>
      <c r="J120" s="69"/>
      <c r="K120" s="4"/>
      <c r="L120" s="4"/>
      <c r="M120" s="14"/>
      <c r="N120" s="2"/>
      <c r="O120" s="2"/>
      <c r="P120" s="2"/>
      <c r="Q120" s="2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"/>
      <c r="O121" s="2"/>
      <c r="P121" s="2"/>
      <c r="Q121" s="2"/>
    </row>
  </sheetData>
  <mergeCells count="80">
    <mergeCell ref="B38:D38"/>
    <mergeCell ref="B39:D39"/>
    <mergeCell ref="B40:D40"/>
    <mergeCell ref="B42:D42"/>
    <mergeCell ref="B43:D43"/>
    <mergeCell ref="B44:D44"/>
    <mergeCell ref="B47:L47"/>
    <mergeCell ref="B49:D49"/>
    <mergeCell ref="B50:D50"/>
    <mergeCell ref="B51:D51"/>
    <mergeCell ref="B53:D53"/>
    <mergeCell ref="B54:D54"/>
    <mergeCell ref="B55:D55"/>
    <mergeCell ref="B57:D57"/>
    <mergeCell ref="B58:D58"/>
    <mergeCell ref="B59:D59"/>
    <mergeCell ref="B61:D61"/>
    <mergeCell ref="B62:D62"/>
    <mergeCell ref="B63:D63"/>
    <mergeCell ref="B65:D65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6:L36"/>
    <mergeCell ref="B22:D22"/>
    <mergeCell ref="B23:D23"/>
    <mergeCell ref="B24:D24"/>
    <mergeCell ref="B69:D69"/>
    <mergeCell ref="B70:D70"/>
    <mergeCell ref="B71:D71"/>
    <mergeCell ref="B73:D73"/>
    <mergeCell ref="B74:D74"/>
    <mergeCell ref="B75:D75"/>
    <mergeCell ref="B77:D77"/>
    <mergeCell ref="B78:D78"/>
    <mergeCell ref="B79:D79"/>
    <mergeCell ref="B81:D81"/>
    <mergeCell ref="B82:D82"/>
    <mergeCell ref="B83:D83"/>
    <mergeCell ref="B86:L86"/>
    <mergeCell ref="B88:D88"/>
    <mergeCell ref="B89:D89"/>
    <mergeCell ref="B90:D90"/>
    <mergeCell ref="B92:D92"/>
    <mergeCell ref="B93:D93"/>
    <mergeCell ref="B94:D94"/>
    <mergeCell ref="B96:D96"/>
    <mergeCell ref="B97:D97"/>
    <mergeCell ref="B98:D98"/>
    <mergeCell ref="B103:D103"/>
    <mergeCell ref="B104:D104"/>
    <mergeCell ref="B105:D105"/>
    <mergeCell ref="B107:D107"/>
    <mergeCell ref="B108:D108"/>
    <mergeCell ref="B109:D109"/>
    <mergeCell ref="B111:D111"/>
    <mergeCell ref="B112:D112"/>
    <mergeCell ref="B113:D113"/>
    <mergeCell ref="B115:D115"/>
    <mergeCell ref="B116:D116"/>
    <mergeCell ref="B117:D117"/>
    <mergeCell ref="B101:L101"/>
  </mergeCells>
  <pageMargins left="0.39375" right="0.39375" top="0.5902778" bottom="0.39375" header="0.1965278" footer="0.1576389"/>
  <pageSetup paperSize="9" orientation="portrait" fitToHeight="0"/>
  <headerFooter>
    <oddFooter>&amp;LOTSKP 2017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33</v>
      </c>
      <c r="B10" s="1"/>
      <c r="C10" s="16"/>
      <c r="D10" s="1"/>
      <c r="E10" s="1"/>
      <c r="F10" s="1"/>
      <c r="G10" s="17"/>
      <c r="H10" s="1"/>
      <c r="I10" s="35" t="s">
        <v>34</v>
      </c>
      <c r="J10" s="36">
        <f>H31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318</v>
      </c>
      <c r="B11" s="1"/>
      <c r="C11" s="1"/>
      <c r="D11" s="1"/>
      <c r="E11" s="1"/>
      <c r="F11" s="1"/>
      <c r="G11" s="35"/>
      <c r="H11" s="1"/>
      <c r="I11" s="35" t="s">
        <v>36</v>
      </c>
      <c r="J11" s="36">
        <f>L31</f>
        <v>0</v>
      </c>
      <c r="K11" s="1"/>
      <c r="L11" s="1"/>
      <c r="M11" s="12"/>
      <c r="N11" s="2"/>
      <c r="O11" s="2"/>
      <c r="P11" s="2"/>
      <c r="Q11" s="37">
        <f>IF(SUM(K20)&gt;0,ROUND(SUM(S20)/SUM(K20)-1,8),0)</f>
        <v>0</v>
      </c>
      <c r="R11" s="27">
        <f>AVERAGE(J30)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8" t="s">
        <v>38</v>
      </c>
      <c r="C19" s="38"/>
      <c r="D19" s="38"/>
      <c r="E19" s="38" t="s">
        <v>39</v>
      </c>
      <c r="F19" s="38"/>
      <c r="G19" s="39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0">
        <v>0</v>
      </c>
      <c r="C20" s="1"/>
      <c r="D20" s="1"/>
      <c r="E20" s="41" t="s">
        <v>40</v>
      </c>
      <c r="F20" s="1"/>
      <c r="G20" s="1"/>
      <c r="H20" s="1"/>
      <c r="I20" s="1"/>
      <c r="J20" s="1"/>
      <c r="K20" s="42">
        <f>H31</f>
        <v>0</v>
      </c>
      <c r="L20" s="42">
        <f>L31</f>
        <v>0</v>
      </c>
      <c r="M20" s="12"/>
      <c r="N20" s="2"/>
      <c r="O20" s="2"/>
      <c r="P20" s="2"/>
      <c r="Q20" s="2"/>
      <c r="S20" s="27">
        <f>S30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2" t="s">
        <v>41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8" t="s">
        <v>42</v>
      </c>
      <c r="C24" s="38" t="s">
        <v>38</v>
      </c>
      <c r="D24" s="38" t="s">
        <v>43</v>
      </c>
      <c r="E24" s="38" t="s">
        <v>39</v>
      </c>
      <c r="F24" s="38" t="s">
        <v>44</v>
      </c>
      <c r="G24" s="39" t="s">
        <v>45</v>
      </c>
      <c r="H24" s="22" t="s">
        <v>46</v>
      </c>
      <c r="I24" s="22" t="s">
        <v>47</v>
      </c>
      <c r="J24" s="22" t="s">
        <v>16</v>
      </c>
      <c r="K24" s="39" t="s">
        <v>48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3" t="s">
        <v>49</v>
      </c>
      <c r="C25" s="1"/>
      <c r="D25" s="1"/>
      <c r="E25" s="1"/>
      <c r="F25" s="1"/>
      <c r="G25" s="1"/>
      <c r="H25" s="44"/>
      <c r="I25" s="1"/>
      <c r="J25" s="44"/>
      <c r="K25" s="1"/>
      <c r="L25" s="1"/>
      <c r="M25" s="12"/>
      <c r="N25" s="2"/>
      <c r="O25" s="2"/>
      <c r="P25" s="2"/>
      <c r="Q25" s="2"/>
    </row>
    <row r="26">
      <c r="A26" s="9"/>
      <c r="B26" s="45">
        <v>1</v>
      </c>
      <c r="C26" s="46" t="s">
        <v>319</v>
      </c>
      <c r="D26" s="46"/>
      <c r="E26" s="46" t="s">
        <v>320</v>
      </c>
      <c r="F26" s="46" t="s">
        <v>3</v>
      </c>
      <c r="G26" s="47" t="s">
        <v>71</v>
      </c>
      <c r="H26" s="48">
        <v>1</v>
      </c>
      <c r="I26" s="25">
        <f>ROUND(0,2)</f>
        <v>0</v>
      </c>
      <c r="J26" s="49">
        <f>ROUND(I26*H26,2)</f>
        <v>0</v>
      </c>
      <c r="K26" s="50">
        <v>0.20999999999999999</v>
      </c>
      <c r="L26" s="51">
        <f>IF(ISNUMBER(K26),ROUND(J26*(K26+1),2),0)</f>
        <v>0</v>
      </c>
      <c r="M26" s="12"/>
      <c r="N26" s="2"/>
      <c r="O26" s="2"/>
      <c r="P26" s="2"/>
      <c r="Q26" s="37">
        <f>IF(ISNUMBER(K26),IF(H26&gt;0,IF(I26&gt;0,J26,0),0),0)</f>
        <v>0</v>
      </c>
      <c r="R26" s="27">
        <f>IF(ISNUMBER(K26)=FALSE,J26,0)</f>
        <v>0</v>
      </c>
    </row>
    <row r="27">
      <c r="A27" s="9"/>
      <c r="B27" s="52" t="s">
        <v>53</v>
      </c>
      <c r="C27" s="1"/>
      <c r="D27" s="1"/>
      <c r="E27" s="53" t="s">
        <v>321</v>
      </c>
      <c r="F27" s="1"/>
      <c r="G27" s="1"/>
      <c r="H27" s="44"/>
      <c r="I27" s="1"/>
      <c r="J27" s="44"/>
      <c r="K27" s="1"/>
      <c r="L27" s="1"/>
      <c r="M27" s="12"/>
      <c r="N27" s="2"/>
      <c r="O27" s="2"/>
      <c r="P27" s="2"/>
      <c r="Q27" s="2"/>
    </row>
    <row r="28">
      <c r="A28" s="9"/>
      <c r="B28" s="52" t="s">
        <v>55</v>
      </c>
      <c r="C28" s="1"/>
      <c r="D28" s="1"/>
      <c r="E28" s="53" t="s">
        <v>322</v>
      </c>
      <c r="F28" s="1"/>
      <c r="G28" s="1"/>
      <c r="H28" s="44"/>
      <c r="I28" s="1"/>
      <c r="J28" s="44"/>
      <c r="K28" s="1"/>
      <c r="L28" s="1"/>
      <c r="M28" s="12"/>
      <c r="N28" s="2"/>
      <c r="O28" s="2"/>
      <c r="P28" s="2"/>
      <c r="Q28" s="2"/>
    </row>
    <row r="29" thickBot="1">
      <c r="A29" s="9"/>
      <c r="B29" s="54" t="s">
        <v>57</v>
      </c>
      <c r="C29" s="31"/>
      <c r="D29" s="31"/>
      <c r="E29" s="55" t="s">
        <v>58</v>
      </c>
      <c r="F29" s="31"/>
      <c r="G29" s="31"/>
      <c r="H29" s="56"/>
      <c r="I29" s="31"/>
      <c r="J29" s="56"/>
      <c r="K29" s="31"/>
      <c r="L29" s="31"/>
      <c r="M29" s="12"/>
      <c r="N29" s="2"/>
      <c r="O29" s="2"/>
      <c r="P29" s="2"/>
      <c r="Q29" s="2"/>
    </row>
    <row r="30" thickTop="1" thickBot="1" ht="25" customHeight="1">
      <c r="A30" s="9"/>
      <c r="B30" s="1"/>
      <c r="C30" s="57">
        <v>0</v>
      </c>
      <c r="D30" s="1"/>
      <c r="E30" s="58" t="s">
        <v>40</v>
      </c>
      <c r="F30" s="1"/>
      <c r="G30" s="59" t="s">
        <v>59</v>
      </c>
      <c r="H30" s="60">
        <f>0+J26</f>
        <v>0</v>
      </c>
      <c r="I30" s="59" t="s">
        <v>60</v>
      </c>
      <c r="J30" s="61">
        <f>(L30-H30)</f>
        <v>0</v>
      </c>
      <c r="K30" s="59" t="s">
        <v>61</v>
      </c>
      <c r="L30" s="62">
        <f>0+L26</f>
        <v>0</v>
      </c>
      <c r="M30" s="12"/>
      <c r="N30" s="2"/>
      <c r="O30" s="2"/>
      <c r="P30" s="2"/>
      <c r="Q30" s="37">
        <f>0+Q26</f>
        <v>0</v>
      </c>
      <c r="R30" s="27">
        <f>0+R26</f>
        <v>0</v>
      </c>
      <c r="S30" s="63">
        <f>Q30*(1+J30)+R30</f>
        <v>0</v>
      </c>
    </row>
    <row r="31" thickTop="1" thickBot="1" ht="25" customHeight="1">
      <c r="A31" s="9"/>
      <c r="B31" s="64"/>
      <c r="C31" s="64"/>
      <c r="D31" s="64"/>
      <c r="E31" s="64"/>
      <c r="F31" s="64"/>
      <c r="G31" s="65" t="s">
        <v>62</v>
      </c>
      <c r="H31" s="66">
        <f>0+J26</f>
        <v>0</v>
      </c>
      <c r="I31" s="65" t="s">
        <v>63</v>
      </c>
      <c r="J31" s="67">
        <f>0+J30</f>
        <v>0</v>
      </c>
      <c r="K31" s="65" t="s">
        <v>64</v>
      </c>
      <c r="L31" s="68">
        <f>0+L26</f>
        <v>0</v>
      </c>
      <c r="M31" s="12"/>
      <c r="N31" s="2"/>
      <c r="O31" s="2"/>
      <c r="P31" s="2"/>
      <c r="Q31" s="2"/>
    </row>
    <row r="32">
      <c r="A32" s="13"/>
      <c r="B32" s="4"/>
      <c r="C32" s="4"/>
      <c r="D32" s="4"/>
      <c r="E32" s="4"/>
      <c r="F32" s="4"/>
      <c r="G32" s="4"/>
      <c r="H32" s="69"/>
      <c r="I32" s="4"/>
      <c r="J32" s="69"/>
      <c r="K32" s="4"/>
      <c r="L32" s="4"/>
      <c r="M32" s="14"/>
      <c r="N32" s="2"/>
      <c r="O32" s="2"/>
      <c r="P32" s="2"/>
      <c r="Q32" s="2"/>
    </row>
    <row r="3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2"/>
      <c r="O33" s="2"/>
      <c r="P33" s="2"/>
      <c r="Q33" s="2"/>
    </row>
  </sheetData>
  <mergeCells count="18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2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3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33</v>
      </c>
      <c r="B10" s="1"/>
      <c r="C10" s="16"/>
      <c r="D10" s="1"/>
      <c r="E10" s="1"/>
      <c r="F10" s="1"/>
      <c r="G10" s="17"/>
      <c r="H10" s="1"/>
      <c r="I10" s="35" t="s">
        <v>34</v>
      </c>
      <c r="J10" s="36">
        <f>H31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323</v>
      </c>
      <c r="B11" s="1"/>
      <c r="C11" s="1"/>
      <c r="D11" s="1"/>
      <c r="E11" s="1"/>
      <c r="F11" s="1"/>
      <c r="G11" s="35"/>
      <c r="H11" s="1"/>
      <c r="I11" s="35" t="s">
        <v>36</v>
      </c>
      <c r="J11" s="36">
        <f>L31</f>
        <v>0</v>
      </c>
      <c r="K11" s="1"/>
      <c r="L11" s="1"/>
      <c r="M11" s="12"/>
      <c r="N11" s="2"/>
      <c r="O11" s="2"/>
      <c r="P11" s="2"/>
      <c r="Q11" s="37">
        <f>IF(SUM(K20)&gt;0,ROUND(SUM(S20)/SUM(K20)-1,8),0)</f>
        <v>0</v>
      </c>
      <c r="R11" s="27">
        <f>AVERAGE(J30)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5"/>
      <c r="H13" s="1"/>
      <c r="I13" s="35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5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2" t="s">
        <v>37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8" t="s">
        <v>38</v>
      </c>
      <c r="C19" s="38"/>
      <c r="D19" s="38"/>
      <c r="E19" s="38" t="s">
        <v>39</v>
      </c>
      <c r="F19" s="38"/>
      <c r="G19" s="39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0">
        <v>7</v>
      </c>
      <c r="C20" s="1"/>
      <c r="D20" s="1"/>
      <c r="E20" s="41" t="s">
        <v>324</v>
      </c>
      <c r="F20" s="1"/>
      <c r="G20" s="1"/>
      <c r="H20" s="1"/>
      <c r="I20" s="1"/>
      <c r="J20" s="1"/>
      <c r="K20" s="42">
        <f>H31</f>
        <v>0</v>
      </c>
      <c r="L20" s="42">
        <f>L31</f>
        <v>0</v>
      </c>
      <c r="M20" s="12"/>
      <c r="N20" s="2"/>
      <c r="O20" s="2"/>
      <c r="P20" s="2"/>
      <c r="Q20" s="2"/>
      <c r="S20" s="27">
        <f>S30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2" t="s">
        <v>41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8" t="s">
        <v>42</v>
      </c>
      <c r="C24" s="38" t="s">
        <v>38</v>
      </c>
      <c r="D24" s="38" t="s">
        <v>43</v>
      </c>
      <c r="E24" s="38" t="s">
        <v>39</v>
      </c>
      <c r="F24" s="38" t="s">
        <v>44</v>
      </c>
      <c r="G24" s="39" t="s">
        <v>45</v>
      </c>
      <c r="H24" s="22" t="s">
        <v>46</v>
      </c>
      <c r="I24" s="22" t="s">
        <v>47</v>
      </c>
      <c r="J24" s="22" t="s">
        <v>16</v>
      </c>
      <c r="K24" s="39" t="s">
        <v>48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3" t="s">
        <v>325</v>
      </c>
      <c r="C25" s="1"/>
      <c r="D25" s="1"/>
      <c r="E25" s="1"/>
      <c r="F25" s="1"/>
      <c r="G25" s="1"/>
      <c r="H25" s="44"/>
      <c r="I25" s="1"/>
      <c r="J25" s="44"/>
      <c r="K25" s="1"/>
      <c r="L25" s="1"/>
      <c r="M25" s="12"/>
      <c r="N25" s="2"/>
      <c r="O25" s="2"/>
      <c r="P25" s="2"/>
      <c r="Q25" s="2"/>
    </row>
    <row r="26">
      <c r="A26" s="9"/>
      <c r="B26" s="45">
        <v>1</v>
      </c>
      <c r="C26" s="46" t="s">
        <v>326</v>
      </c>
      <c r="D26" s="46" t="s">
        <v>227</v>
      </c>
      <c r="E26" s="46" t="s">
        <v>327</v>
      </c>
      <c r="F26" s="46" t="s">
        <v>3</v>
      </c>
      <c r="G26" s="47" t="s">
        <v>328</v>
      </c>
      <c r="H26" s="48">
        <v>1</v>
      </c>
      <c r="I26" s="25">
        <f>ROUND(0,2)</f>
        <v>0</v>
      </c>
      <c r="J26" s="49">
        <f>ROUND(I26*H26,2)</f>
        <v>0</v>
      </c>
      <c r="K26" s="50">
        <v>0.20999999999999999</v>
      </c>
      <c r="L26" s="51">
        <f>IF(ISNUMBER(K26),ROUND(J26*(K26+1),2),0)</f>
        <v>0</v>
      </c>
      <c r="M26" s="12"/>
      <c r="N26" s="2"/>
      <c r="O26" s="2"/>
      <c r="P26" s="2"/>
      <c r="Q26" s="37">
        <f>IF(ISNUMBER(K26),IF(H26&gt;0,IF(I26&gt;0,J26,0),0),0)</f>
        <v>0</v>
      </c>
      <c r="R26" s="27">
        <f>IF(ISNUMBER(K26)=FALSE,J26,0)</f>
        <v>0</v>
      </c>
    </row>
    <row r="27">
      <c r="A27" s="9"/>
      <c r="B27" s="52" t="s">
        <v>53</v>
      </c>
      <c r="C27" s="1"/>
      <c r="D27" s="1"/>
      <c r="E27" s="53" t="s">
        <v>329</v>
      </c>
      <c r="F27" s="1"/>
      <c r="G27" s="1"/>
      <c r="H27" s="44"/>
      <c r="I27" s="1"/>
      <c r="J27" s="44"/>
      <c r="K27" s="1"/>
      <c r="L27" s="1"/>
      <c r="M27" s="12"/>
      <c r="N27" s="2"/>
      <c r="O27" s="2"/>
      <c r="P27" s="2"/>
      <c r="Q27" s="2"/>
    </row>
    <row r="28">
      <c r="A28" s="9"/>
      <c r="B28" s="52" t="s">
        <v>55</v>
      </c>
      <c r="C28" s="1"/>
      <c r="D28" s="1"/>
      <c r="E28" s="53" t="s">
        <v>330</v>
      </c>
      <c r="F28" s="1"/>
      <c r="G28" s="1"/>
      <c r="H28" s="44"/>
      <c r="I28" s="1"/>
      <c r="J28" s="44"/>
      <c r="K28" s="1"/>
      <c r="L28" s="1"/>
      <c r="M28" s="12"/>
      <c r="N28" s="2"/>
      <c r="O28" s="2"/>
      <c r="P28" s="2"/>
      <c r="Q28" s="2"/>
    </row>
    <row r="29" thickBot="1">
      <c r="A29" s="9"/>
      <c r="B29" s="54" t="s">
        <v>57</v>
      </c>
      <c r="C29" s="31"/>
      <c r="D29" s="31"/>
      <c r="E29" s="55" t="s">
        <v>331</v>
      </c>
      <c r="F29" s="31"/>
      <c r="G29" s="31"/>
      <c r="H29" s="56"/>
      <c r="I29" s="31"/>
      <c r="J29" s="56"/>
      <c r="K29" s="31"/>
      <c r="L29" s="31"/>
      <c r="M29" s="12"/>
      <c r="N29" s="2"/>
      <c r="O29" s="2"/>
      <c r="P29" s="2"/>
      <c r="Q29" s="2"/>
    </row>
    <row r="30" thickTop="1" thickBot="1" ht="25" customHeight="1">
      <c r="A30" s="9"/>
      <c r="B30" s="1"/>
      <c r="C30" s="57">
        <v>7</v>
      </c>
      <c r="D30" s="1"/>
      <c r="E30" s="58" t="s">
        <v>324</v>
      </c>
      <c r="F30" s="1"/>
      <c r="G30" s="59" t="s">
        <v>59</v>
      </c>
      <c r="H30" s="60">
        <f>0+J26</f>
        <v>0</v>
      </c>
      <c r="I30" s="59" t="s">
        <v>60</v>
      </c>
      <c r="J30" s="61">
        <f>(L30-H30)</f>
        <v>0</v>
      </c>
      <c r="K30" s="59" t="s">
        <v>61</v>
      </c>
      <c r="L30" s="62">
        <f>0+L26</f>
        <v>0</v>
      </c>
      <c r="M30" s="12"/>
      <c r="N30" s="2"/>
      <c r="O30" s="2"/>
      <c r="P30" s="2"/>
      <c r="Q30" s="37">
        <f>0+Q26</f>
        <v>0</v>
      </c>
      <c r="R30" s="27">
        <f>0+R26</f>
        <v>0</v>
      </c>
      <c r="S30" s="63">
        <f>Q30*(1+J30)+R30</f>
        <v>0</v>
      </c>
    </row>
    <row r="31" thickTop="1" thickBot="1" ht="25" customHeight="1">
      <c r="A31" s="9"/>
      <c r="B31" s="64"/>
      <c r="C31" s="64"/>
      <c r="D31" s="64"/>
      <c r="E31" s="64"/>
      <c r="F31" s="64"/>
      <c r="G31" s="65" t="s">
        <v>62</v>
      </c>
      <c r="H31" s="66">
        <f>0+J26</f>
        <v>0</v>
      </c>
      <c r="I31" s="65" t="s">
        <v>63</v>
      </c>
      <c r="J31" s="67">
        <f>0+J30</f>
        <v>0</v>
      </c>
      <c r="K31" s="65" t="s">
        <v>64</v>
      </c>
      <c r="L31" s="68">
        <f>0+L26</f>
        <v>0</v>
      </c>
      <c r="M31" s="12"/>
      <c r="N31" s="2"/>
      <c r="O31" s="2"/>
      <c r="P31" s="2"/>
      <c r="Q31" s="2"/>
    </row>
    <row r="32">
      <c r="A32" s="13"/>
      <c r="B32" s="4"/>
      <c r="C32" s="4"/>
      <c r="D32" s="4"/>
      <c r="E32" s="4"/>
      <c r="F32" s="4"/>
      <c r="G32" s="4"/>
      <c r="H32" s="69"/>
      <c r="I32" s="4"/>
      <c r="J32" s="69"/>
      <c r="K32" s="4"/>
      <c r="L32" s="4"/>
      <c r="M32" s="14"/>
      <c r="N32" s="2"/>
      <c r="O32" s="2"/>
      <c r="P32" s="2"/>
      <c r="Q32" s="2"/>
    </row>
    <row r="3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2"/>
      <c r="O33" s="2"/>
      <c r="P33" s="2"/>
      <c r="Q33" s="2"/>
    </row>
  </sheetData>
  <mergeCells count="18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DSP a.s.</cp:lastModifiedBy>
  <dcterms:modified xsi:type="dcterms:W3CDTF">2024-02-06T11:57:14Z</dcterms:modified>
</cp:coreProperties>
</file>